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szl\source\repos\mchsz-admin\Doksik\"/>
    </mc:Choice>
  </mc:AlternateContent>
  <xr:revisionPtr revIDLastSave="0" documentId="8_{6B8CD585-8B6F-2A40-928C-70CC694665AC}" xr6:coauthVersionLast="47" xr6:coauthVersionMax="47" xr10:uidLastSave="{00000000-0000-0000-0000-000000000000}"/>
  <workbookProtection workbookAlgorithmName="SHA-512" workbookHashValue="gmvxdd2kuvjXOCj/ptMo2fp6G303JxThdTvkhUR1CSBTHoIRBFppe0lAuTZ/KNShzblRqMo2DQAkdf3cw602xw==" workbookSaltValue="plHoWB7Pa+gk5qAR2MqJZg==" workbookSpinCount="100000" lockStructure="1"/>
  <bookViews>
    <workbookView xWindow="-120" yWindow="-120" windowWidth="38640" windowHeight="21120" xr2:uid="{00000000-000D-0000-FFFF-FFFF00000000}"/>
  </bookViews>
  <sheets>
    <sheet name="Kitöltési útmutató" sheetId="13" r:id="rId1"/>
    <sheet name="1. Nevezési összesítő" sheetId="7" r:id="rId2"/>
    <sheet name="2. Csapat összeállítás" sheetId="9" r:id="rId3"/>
    <sheet name="3. Kísérők" sheetId="12" r:id="rId4"/>
    <sheet name="Egyesületek" sheetId="6" state="hidden" r:id="rId5"/>
    <sheet name="Kategóriák" sheetId="8" state="hidden" r:id="rId6"/>
    <sheet name="Létszámok" sheetId="11" state="hidden" r:id="rId7"/>
    <sheet name="Életkor kategoriák" sheetId="10" state="hidden" r:id="rId8"/>
    <sheet name="Választéklista-sajat" sheetId="2" state="hidden" r:id="rId9"/>
  </sheets>
  <definedNames>
    <definedName name="Sportágak">OFFSET('Választéklista-sajat'!#REF!, 0, 0, COUNTA('Választéklista-sajat'!#REF!) -1, 1)</definedName>
    <definedName name="Szakágak">OFFSET('Választéklista-sajat'!#REF!, 0, 0, COUNTA('Választéklista-sajat'!#REF!) -1, 1)</definedName>
    <definedName name="Szerepkörök">OFFSET('Választéklista-sajat'!#REF!, 0, 0, COUNTA('Választéklista-sajat'!#REF!) -1, 1)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0" i="9" l="1"/>
  <c r="B3" i="9"/>
  <c r="C5" i="7"/>
  <c r="D5" i="7"/>
  <c r="E5" i="7"/>
  <c r="F5" i="7"/>
  <c r="G5" i="7"/>
  <c r="H5" i="7"/>
  <c r="I5" i="7"/>
  <c r="J5" i="7"/>
  <c r="K5" i="7"/>
  <c r="L5" i="7"/>
  <c r="M5" i="7"/>
  <c r="C6" i="7"/>
  <c r="D6" i="7"/>
  <c r="E6" i="7"/>
  <c r="F6" i="7"/>
  <c r="G6" i="7"/>
  <c r="H6" i="7"/>
  <c r="I6" i="7"/>
  <c r="J6" i="7"/>
  <c r="K6" i="7"/>
  <c r="L6" i="7"/>
  <c r="M6" i="7"/>
  <c r="C7" i="7"/>
  <c r="D7" i="7"/>
  <c r="E7" i="7"/>
  <c r="F7" i="7"/>
  <c r="G7" i="7"/>
  <c r="H7" i="7"/>
  <c r="I7" i="7"/>
  <c r="J7" i="7"/>
  <c r="K7" i="7"/>
  <c r="L7" i="7"/>
  <c r="M7" i="7"/>
  <c r="C8" i="7"/>
  <c r="D8" i="7"/>
  <c r="E8" i="7"/>
  <c r="F8" i="7"/>
  <c r="G8" i="7"/>
  <c r="H8" i="7"/>
  <c r="I8" i="7"/>
  <c r="J8" i="7"/>
  <c r="K8" i="7"/>
  <c r="L8" i="7"/>
  <c r="M8" i="7"/>
  <c r="C9" i="7"/>
  <c r="D9" i="7"/>
  <c r="E9" i="7"/>
  <c r="F9" i="7"/>
  <c r="G9" i="7"/>
  <c r="H9" i="7"/>
  <c r="I9" i="7"/>
  <c r="J9" i="7"/>
  <c r="K9" i="7"/>
  <c r="L9" i="7"/>
  <c r="M9" i="7"/>
  <c r="C10" i="7"/>
  <c r="D10" i="7"/>
  <c r="E10" i="7"/>
  <c r="F10" i="7"/>
  <c r="G10" i="7"/>
  <c r="H10" i="7"/>
  <c r="I10" i="7"/>
  <c r="J10" i="7"/>
  <c r="K10" i="7"/>
  <c r="L10" i="7"/>
  <c r="M10" i="7"/>
  <c r="C11" i="7"/>
  <c r="D11" i="7"/>
  <c r="E11" i="7"/>
  <c r="F11" i="7"/>
  <c r="G11" i="7"/>
  <c r="H11" i="7"/>
  <c r="I11" i="7"/>
  <c r="J11" i="7"/>
  <c r="K11" i="7"/>
  <c r="L11" i="7"/>
  <c r="M11" i="7"/>
  <c r="C12" i="7"/>
  <c r="D12" i="7"/>
  <c r="E12" i="7"/>
  <c r="F12" i="7"/>
  <c r="G12" i="7"/>
  <c r="H12" i="7"/>
  <c r="I12" i="7"/>
  <c r="J12" i="7"/>
  <c r="K12" i="7"/>
  <c r="L12" i="7"/>
  <c r="M12" i="7"/>
  <c r="C13" i="7"/>
  <c r="D13" i="7"/>
  <c r="E13" i="7"/>
  <c r="F13" i="7"/>
  <c r="G13" i="7"/>
  <c r="H13" i="7"/>
  <c r="I13" i="7"/>
  <c r="J13" i="7"/>
  <c r="K13" i="7"/>
  <c r="L13" i="7"/>
  <c r="M13" i="7"/>
  <c r="C14" i="7"/>
  <c r="D14" i="7"/>
  <c r="E14" i="7"/>
  <c r="F14" i="7"/>
  <c r="G14" i="7"/>
  <c r="H14" i="7"/>
  <c r="I14" i="7"/>
  <c r="J14" i="7"/>
  <c r="K14" i="7"/>
  <c r="L14" i="7"/>
  <c r="M14" i="7"/>
  <c r="C15" i="7"/>
  <c r="D15" i="7"/>
  <c r="E15" i="7"/>
  <c r="F15" i="7"/>
  <c r="G15" i="7"/>
  <c r="H15" i="7"/>
  <c r="I15" i="7"/>
  <c r="J15" i="7"/>
  <c r="K15" i="7"/>
  <c r="L15" i="7"/>
  <c r="M15" i="7"/>
  <c r="C16" i="7"/>
  <c r="D16" i="7"/>
  <c r="E16" i="7"/>
  <c r="F16" i="7"/>
  <c r="G16" i="7"/>
  <c r="H16" i="7"/>
  <c r="I16" i="7"/>
  <c r="J16" i="7"/>
  <c r="K16" i="7"/>
  <c r="L16" i="7"/>
  <c r="M16" i="7"/>
  <c r="C17" i="7"/>
  <c r="D17" i="7"/>
  <c r="E17" i="7"/>
  <c r="F17" i="7"/>
  <c r="G17" i="7"/>
  <c r="H17" i="7"/>
  <c r="I17" i="7"/>
  <c r="J17" i="7"/>
  <c r="K17" i="7"/>
  <c r="L17" i="7"/>
  <c r="M17" i="7"/>
  <c r="C18" i="7"/>
  <c r="D18" i="7"/>
  <c r="E18" i="7"/>
  <c r="F18" i="7"/>
  <c r="G18" i="7"/>
  <c r="H18" i="7"/>
  <c r="I18" i="7"/>
  <c r="J18" i="7"/>
  <c r="K18" i="7"/>
  <c r="L18" i="7"/>
  <c r="M18" i="7"/>
  <c r="C19" i="7"/>
  <c r="D19" i="7"/>
  <c r="E19" i="7"/>
  <c r="F19" i="7"/>
  <c r="G19" i="7"/>
  <c r="H19" i="7"/>
  <c r="I19" i="7"/>
  <c r="J19" i="7"/>
  <c r="K19" i="7"/>
  <c r="L19" i="7"/>
  <c r="M19" i="7"/>
  <c r="C20" i="7"/>
  <c r="D20" i="7"/>
  <c r="E20" i="7"/>
  <c r="F20" i="7"/>
  <c r="G20" i="7"/>
  <c r="H20" i="7"/>
  <c r="I20" i="7"/>
  <c r="J20" i="7"/>
  <c r="K20" i="7"/>
  <c r="L20" i="7"/>
  <c r="M20" i="7"/>
  <c r="C21" i="7"/>
  <c r="D21" i="7"/>
  <c r="E21" i="7"/>
  <c r="F21" i="7"/>
  <c r="G21" i="7"/>
  <c r="H21" i="7"/>
  <c r="I21" i="7"/>
  <c r="J21" i="7"/>
  <c r="K21" i="7"/>
  <c r="L21" i="7"/>
  <c r="M21" i="7"/>
  <c r="C22" i="7"/>
  <c r="D22" i="7"/>
  <c r="E22" i="7"/>
  <c r="F22" i="7"/>
  <c r="G22" i="7"/>
  <c r="H22" i="7"/>
  <c r="I22" i="7"/>
  <c r="J22" i="7"/>
  <c r="K22" i="7"/>
  <c r="L22" i="7"/>
  <c r="M22" i="7"/>
  <c r="C23" i="7"/>
  <c r="D23" i="7"/>
  <c r="E23" i="7"/>
  <c r="F23" i="7"/>
  <c r="G23" i="7"/>
  <c r="H23" i="7"/>
  <c r="I23" i="7"/>
  <c r="J23" i="7"/>
  <c r="K23" i="7"/>
  <c r="L23" i="7"/>
  <c r="M23" i="7"/>
  <c r="C24" i="7"/>
  <c r="D24" i="7"/>
  <c r="E24" i="7"/>
  <c r="F24" i="7"/>
  <c r="G24" i="7"/>
  <c r="H24" i="7"/>
  <c r="I24" i="7"/>
  <c r="J24" i="7"/>
  <c r="K24" i="7"/>
  <c r="L24" i="7"/>
  <c r="M24" i="7"/>
  <c r="C25" i="7"/>
  <c r="D25" i="7"/>
  <c r="E25" i="7"/>
  <c r="F25" i="7"/>
  <c r="G25" i="7"/>
  <c r="H25" i="7"/>
  <c r="I25" i="7"/>
  <c r="J25" i="7"/>
  <c r="K25" i="7"/>
  <c r="L25" i="7"/>
  <c r="M25" i="7"/>
  <c r="C26" i="7"/>
  <c r="D26" i="7"/>
  <c r="E26" i="7"/>
  <c r="F26" i="7"/>
  <c r="G26" i="7"/>
  <c r="H26" i="7"/>
  <c r="I26" i="7"/>
  <c r="J26" i="7"/>
  <c r="K26" i="7"/>
  <c r="L26" i="7"/>
  <c r="M26" i="7"/>
  <c r="C27" i="7"/>
  <c r="D27" i="7"/>
  <c r="E27" i="7"/>
  <c r="F27" i="7"/>
  <c r="G27" i="7"/>
  <c r="H27" i="7"/>
  <c r="I27" i="7"/>
  <c r="J27" i="7"/>
  <c r="K27" i="7"/>
  <c r="L27" i="7"/>
  <c r="M27" i="7"/>
  <c r="C28" i="7"/>
  <c r="D28" i="7"/>
  <c r="E28" i="7"/>
  <c r="F28" i="7"/>
  <c r="G28" i="7"/>
  <c r="H28" i="7"/>
  <c r="I28" i="7"/>
  <c r="J28" i="7"/>
  <c r="K28" i="7"/>
  <c r="L28" i="7"/>
  <c r="M28" i="7"/>
  <c r="C29" i="7"/>
  <c r="D29" i="7"/>
  <c r="E29" i="7"/>
  <c r="F29" i="7"/>
  <c r="G29" i="7"/>
  <c r="H29" i="7"/>
  <c r="I29" i="7"/>
  <c r="J29" i="7"/>
  <c r="K29" i="7"/>
  <c r="L29" i="7"/>
  <c r="M29" i="7"/>
  <c r="C30" i="7"/>
  <c r="D30" i="7"/>
  <c r="E30" i="7"/>
  <c r="F30" i="7"/>
  <c r="G30" i="7"/>
  <c r="H30" i="7"/>
  <c r="I30" i="7"/>
  <c r="J30" i="7"/>
  <c r="K30" i="7"/>
  <c r="L30" i="7"/>
  <c r="M30" i="7"/>
  <c r="C31" i="7"/>
  <c r="D31" i="7"/>
  <c r="E31" i="7"/>
  <c r="F31" i="7"/>
  <c r="G31" i="7"/>
  <c r="H31" i="7"/>
  <c r="I31" i="7"/>
  <c r="J31" i="7"/>
  <c r="K31" i="7"/>
  <c r="L31" i="7"/>
  <c r="M31" i="7"/>
  <c r="C32" i="7"/>
  <c r="D32" i="7"/>
  <c r="E32" i="7"/>
  <c r="F32" i="7"/>
  <c r="G32" i="7"/>
  <c r="H32" i="7"/>
  <c r="I32" i="7"/>
  <c r="J32" i="7"/>
  <c r="K32" i="7"/>
  <c r="L32" i="7"/>
  <c r="M32" i="7"/>
  <c r="C33" i="7"/>
  <c r="D33" i="7"/>
  <c r="E33" i="7"/>
  <c r="F33" i="7"/>
  <c r="G33" i="7"/>
  <c r="H33" i="7"/>
  <c r="I33" i="7"/>
  <c r="J33" i="7"/>
  <c r="K33" i="7"/>
  <c r="L33" i="7"/>
  <c r="M33" i="7"/>
  <c r="C34" i="7"/>
  <c r="D34" i="7"/>
  <c r="E34" i="7"/>
  <c r="F34" i="7"/>
  <c r="G34" i="7"/>
  <c r="H34" i="7"/>
  <c r="I34" i="7"/>
  <c r="J34" i="7"/>
  <c r="K34" i="7"/>
  <c r="L34" i="7"/>
  <c r="M34" i="7"/>
  <c r="C35" i="7"/>
  <c r="D35" i="7"/>
  <c r="E35" i="7"/>
  <c r="F35" i="7"/>
  <c r="G35" i="7"/>
  <c r="H35" i="7"/>
  <c r="I35" i="7"/>
  <c r="J35" i="7"/>
  <c r="K35" i="7"/>
  <c r="L35" i="7"/>
  <c r="M35" i="7"/>
  <c r="C36" i="7"/>
  <c r="D36" i="7"/>
  <c r="E36" i="7"/>
  <c r="F36" i="7"/>
  <c r="G36" i="7"/>
  <c r="H36" i="7"/>
  <c r="I36" i="7"/>
  <c r="J36" i="7"/>
  <c r="K36" i="7"/>
  <c r="L36" i="7"/>
  <c r="M36" i="7"/>
  <c r="C37" i="7"/>
  <c r="D37" i="7"/>
  <c r="E37" i="7"/>
  <c r="F37" i="7"/>
  <c r="G37" i="7"/>
  <c r="H37" i="7"/>
  <c r="I37" i="7"/>
  <c r="J37" i="7"/>
  <c r="K37" i="7"/>
  <c r="L37" i="7"/>
  <c r="M37" i="7"/>
  <c r="C38" i="7"/>
  <c r="D38" i="7"/>
  <c r="E38" i="7"/>
  <c r="F38" i="7"/>
  <c r="G38" i="7"/>
  <c r="H38" i="7"/>
  <c r="I38" i="7"/>
  <c r="J38" i="7"/>
  <c r="K38" i="7"/>
  <c r="L38" i="7"/>
  <c r="M38" i="7"/>
  <c r="C39" i="7"/>
  <c r="D39" i="7"/>
  <c r="E39" i="7"/>
  <c r="F39" i="7"/>
  <c r="G39" i="7"/>
  <c r="H39" i="7"/>
  <c r="I39" i="7"/>
  <c r="J39" i="7"/>
  <c r="K39" i="7"/>
  <c r="L39" i="7"/>
  <c r="M39" i="7"/>
  <c r="C40" i="7"/>
  <c r="D40" i="7"/>
  <c r="E40" i="7"/>
  <c r="F40" i="7"/>
  <c r="G40" i="7"/>
  <c r="H40" i="7"/>
  <c r="I40" i="7"/>
  <c r="J40" i="7"/>
  <c r="K40" i="7"/>
  <c r="L40" i="7"/>
  <c r="M40" i="7"/>
  <c r="C41" i="7"/>
  <c r="D41" i="7"/>
  <c r="E41" i="7"/>
  <c r="F41" i="7"/>
  <c r="G41" i="7"/>
  <c r="H41" i="7"/>
  <c r="I41" i="7"/>
  <c r="J41" i="7"/>
  <c r="K41" i="7"/>
  <c r="L41" i="7"/>
  <c r="M41" i="7"/>
  <c r="C42" i="7"/>
  <c r="D42" i="7"/>
  <c r="E42" i="7"/>
  <c r="F42" i="7"/>
  <c r="G42" i="7"/>
  <c r="H42" i="7"/>
  <c r="I42" i="7"/>
  <c r="J42" i="7"/>
  <c r="K42" i="7"/>
  <c r="L42" i="7"/>
  <c r="M42" i="7"/>
  <c r="C43" i="7"/>
  <c r="D43" i="7"/>
  <c r="E43" i="7"/>
  <c r="F43" i="7"/>
  <c r="G43" i="7"/>
  <c r="H43" i="7"/>
  <c r="I43" i="7"/>
  <c r="J43" i="7"/>
  <c r="K43" i="7"/>
  <c r="L43" i="7"/>
  <c r="M43" i="7"/>
  <c r="C44" i="7"/>
  <c r="D44" i="7"/>
  <c r="E44" i="7"/>
  <c r="F44" i="7"/>
  <c r="G44" i="7"/>
  <c r="H44" i="7"/>
  <c r="I44" i="7"/>
  <c r="J44" i="7"/>
  <c r="K44" i="7"/>
  <c r="L44" i="7"/>
  <c r="M44" i="7"/>
  <c r="C45" i="7"/>
  <c r="D45" i="7"/>
  <c r="E45" i="7"/>
  <c r="F45" i="7"/>
  <c r="G45" i="7"/>
  <c r="H45" i="7"/>
  <c r="I45" i="7"/>
  <c r="J45" i="7"/>
  <c r="K45" i="7"/>
  <c r="L45" i="7"/>
  <c r="M45" i="7"/>
  <c r="C46" i="7"/>
  <c r="D46" i="7"/>
  <c r="E46" i="7"/>
  <c r="F46" i="7"/>
  <c r="G46" i="7"/>
  <c r="H46" i="7"/>
  <c r="I46" i="7"/>
  <c r="J46" i="7"/>
  <c r="K46" i="7"/>
  <c r="L46" i="7"/>
  <c r="M46" i="7"/>
  <c r="C47" i="7"/>
  <c r="D47" i="7"/>
  <c r="E47" i="7"/>
  <c r="F47" i="7"/>
  <c r="G47" i="7"/>
  <c r="H47" i="7"/>
  <c r="I47" i="7"/>
  <c r="J47" i="7"/>
  <c r="K47" i="7"/>
  <c r="L47" i="7"/>
  <c r="M47" i="7"/>
  <c r="C48" i="7"/>
  <c r="D48" i="7"/>
  <c r="E48" i="7"/>
  <c r="F48" i="7"/>
  <c r="G48" i="7"/>
  <c r="H48" i="7"/>
  <c r="I48" i="7"/>
  <c r="J48" i="7"/>
  <c r="K48" i="7"/>
  <c r="L48" i="7"/>
  <c r="M48" i="7"/>
  <c r="C49" i="7"/>
  <c r="D49" i="7"/>
  <c r="E49" i="7"/>
  <c r="F49" i="7"/>
  <c r="G49" i="7"/>
  <c r="H49" i="7"/>
  <c r="I49" i="7"/>
  <c r="J49" i="7"/>
  <c r="K49" i="7"/>
  <c r="L49" i="7"/>
  <c r="M49" i="7"/>
  <c r="C50" i="7"/>
  <c r="D50" i="7"/>
  <c r="E50" i="7"/>
  <c r="F50" i="7"/>
  <c r="J50" i="7"/>
  <c r="L50" i="7"/>
  <c r="C4" i="7"/>
  <c r="D4" i="7"/>
  <c r="E4" i="7"/>
  <c r="F4" i="7"/>
  <c r="G4" i="7"/>
  <c r="H4" i="7"/>
  <c r="I4" i="7"/>
  <c r="J4" i="7"/>
  <c r="K4" i="7"/>
  <c r="L4" i="7"/>
  <c r="M4" i="7"/>
  <c r="E3" i="7"/>
  <c r="D3" i="7"/>
  <c r="H5" i="9"/>
  <c r="K5" i="9"/>
  <c r="H6" i="9"/>
  <c r="K6" i="9"/>
  <c r="H7" i="9"/>
  <c r="K7" i="9"/>
  <c r="H8" i="9"/>
  <c r="K8" i="9"/>
  <c r="H9" i="9"/>
  <c r="K9" i="9"/>
  <c r="H10" i="9"/>
  <c r="K10" i="9"/>
  <c r="H11" i="9"/>
  <c r="K11" i="9"/>
  <c r="H12" i="9"/>
  <c r="K12" i="9"/>
  <c r="H13" i="9"/>
  <c r="K13" i="9"/>
  <c r="H14" i="9"/>
  <c r="K14" i="9"/>
  <c r="H15" i="9"/>
  <c r="K15" i="9"/>
  <c r="H16" i="9"/>
  <c r="K16" i="9"/>
  <c r="H17" i="9"/>
  <c r="K17" i="9"/>
  <c r="H18" i="9"/>
  <c r="K18" i="9"/>
  <c r="H19" i="9"/>
  <c r="K19" i="9"/>
  <c r="H20" i="9"/>
  <c r="K20" i="9"/>
  <c r="H21" i="9"/>
  <c r="K21" i="9"/>
  <c r="H22" i="9"/>
  <c r="K22" i="9"/>
  <c r="H23" i="9"/>
  <c r="K23" i="9"/>
  <c r="H24" i="9"/>
  <c r="K24" i="9"/>
  <c r="H25" i="9"/>
  <c r="K25" i="9"/>
  <c r="H26" i="9"/>
  <c r="K26" i="9"/>
  <c r="H27" i="9"/>
  <c r="K27" i="9"/>
  <c r="H28" i="9"/>
  <c r="K28" i="9"/>
  <c r="H29" i="9"/>
  <c r="K29" i="9"/>
  <c r="H30" i="9"/>
  <c r="K30" i="9"/>
  <c r="H31" i="9"/>
  <c r="K31" i="9"/>
  <c r="H32" i="9"/>
  <c r="K32" i="9"/>
  <c r="H33" i="9"/>
  <c r="K33" i="9"/>
  <c r="H34" i="9"/>
  <c r="K34" i="9"/>
  <c r="H35" i="9"/>
  <c r="K35" i="9"/>
  <c r="H36" i="9"/>
  <c r="K36" i="9"/>
  <c r="H37" i="9"/>
  <c r="K37" i="9"/>
  <c r="H38" i="9"/>
  <c r="K38" i="9"/>
  <c r="H39" i="9"/>
  <c r="K39" i="9"/>
  <c r="H40" i="9"/>
  <c r="K40" i="9"/>
  <c r="H41" i="9"/>
  <c r="K41" i="9"/>
  <c r="H42" i="9"/>
  <c r="K42" i="9"/>
  <c r="H43" i="9"/>
  <c r="K43" i="9"/>
  <c r="H44" i="9"/>
  <c r="K44" i="9"/>
  <c r="H45" i="9"/>
  <c r="K45" i="9"/>
  <c r="H46" i="9"/>
  <c r="K46" i="9"/>
  <c r="H47" i="9"/>
  <c r="K47" i="9"/>
  <c r="H48" i="9"/>
  <c r="K48" i="9"/>
  <c r="H49" i="9"/>
  <c r="K49" i="9"/>
  <c r="H50" i="9"/>
  <c r="K50" i="9"/>
  <c r="H51" i="9"/>
  <c r="K51" i="9"/>
  <c r="H52" i="9"/>
  <c r="K52" i="9"/>
  <c r="H53" i="9"/>
  <c r="K53" i="9"/>
  <c r="H54" i="9"/>
  <c r="K54" i="9"/>
  <c r="H55" i="9"/>
  <c r="K55" i="9"/>
  <c r="H56" i="9"/>
  <c r="K56" i="9"/>
  <c r="H57" i="9"/>
  <c r="K57" i="9"/>
  <c r="H58" i="9"/>
  <c r="K58" i="9"/>
  <c r="H59" i="9"/>
  <c r="K59" i="9"/>
  <c r="H60" i="9"/>
  <c r="K60" i="9"/>
  <c r="H61" i="9"/>
  <c r="K61" i="9"/>
  <c r="H62" i="9"/>
  <c r="K62" i="9"/>
  <c r="H63" i="9"/>
  <c r="K63" i="9"/>
  <c r="H64" i="9"/>
  <c r="K64" i="9"/>
  <c r="H65" i="9"/>
  <c r="K65" i="9"/>
  <c r="H66" i="9"/>
  <c r="K66" i="9"/>
  <c r="H67" i="9"/>
  <c r="K67" i="9"/>
  <c r="H68" i="9"/>
  <c r="K68" i="9"/>
  <c r="H69" i="9"/>
  <c r="K69" i="9"/>
  <c r="H70" i="9"/>
  <c r="K70" i="9"/>
  <c r="H71" i="9"/>
  <c r="K71" i="9"/>
  <c r="H72" i="9"/>
  <c r="K72" i="9"/>
  <c r="H73" i="9"/>
  <c r="K73" i="9"/>
  <c r="H74" i="9"/>
  <c r="K74" i="9"/>
  <c r="H75" i="9"/>
  <c r="K75" i="9"/>
  <c r="H76" i="9"/>
  <c r="K76" i="9"/>
  <c r="H77" i="9"/>
  <c r="K77" i="9"/>
  <c r="H78" i="9"/>
  <c r="K78" i="9"/>
  <c r="H79" i="9"/>
  <c r="K79" i="9"/>
  <c r="H80" i="9"/>
  <c r="K80" i="9"/>
  <c r="H81" i="9"/>
  <c r="K81" i="9"/>
  <c r="H82" i="9"/>
  <c r="K82" i="9"/>
  <c r="H83" i="9"/>
  <c r="K83" i="9"/>
  <c r="H84" i="9"/>
  <c r="K84" i="9"/>
  <c r="H85" i="9"/>
  <c r="K85" i="9"/>
  <c r="H86" i="9"/>
  <c r="K86" i="9"/>
  <c r="H87" i="9"/>
  <c r="K87" i="9"/>
  <c r="H88" i="9"/>
  <c r="K88" i="9"/>
  <c r="H89" i="9"/>
  <c r="K89" i="9"/>
  <c r="H90" i="9"/>
  <c r="K90" i="9"/>
  <c r="H91" i="9"/>
  <c r="K91" i="9"/>
  <c r="H92" i="9"/>
  <c r="K92" i="9"/>
  <c r="H93" i="9"/>
  <c r="K93" i="9"/>
  <c r="H94" i="9"/>
  <c r="K94" i="9"/>
  <c r="H95" i="9"/>
  <c r="K95" i="9"/>
  <c r="H96" i="9"/>
  <c r="K96" i="9"/>
  <c r="H97" i="9"/>
  <c r="K97" i="9"/>
  <c r="H98" i="9"/>
  <c r="K98" i="9"/>
  <c r="H99" i="9"/>
  <c r="K99" i="9"/>
  <c r="H100" i="9"/>
  <c r="K100" i="9"/>
  <c r="H101" i="9"/>
  <c r="K101" i="9"/>
  <c r="H102" i="9"/>
  <c r="K102" i="9"/>
  <c r="H103" i="9"/>
  <c r="K103" i="9"/>
  <c r="H104" i="9"/>
  <c r="K104" i="9"/>
  <c r="H105" i="9"/>
  <c r="K105" i="9"/>
  <c r="H106" i="9"/>
  <c r="K106" i="9"/>
  <c r="H107" i="9"/>
  <c r="K107" i="9"/>
  <c r="H108" i="9"/>
  <c r="K108" i="9"/>
  <c r="H109" i="9"/>
  <c r="K109" i="9"/>
  <c r="H110" i="9"/>
  <c r="K110" i="9"/>
  <c r="H111" i="9"/>
  <c r="K111" i="9"/>
  <c r="H112" i="9"/>
  <c r="K112" i="9"/>
  <c r="H113" i="9"/>
  <c r="K113" i="9"/>
  <c r="H114" i="9"/>
  <c r="K114" i="9"/>
  <c r="H115" i="9"/>
  <c r="K115" i="9"/>
  <c r="H116" i="9"/>
  <c r="K116" i="9"/>
  <c r="H117" i="9"/>
  <c r="K117" i="9"/>
  <c r="H118" i="9"/>
  <c r="K118" i="9"/>
  <c r="H119" i="9"/>
  <c r="K119" i="9"/>
  <c r="H120" i="9"/>
  <c r="K120" i="9"/>
  <c r="H121" i="9"/>
  <c r="K121" i="9"/>
  <c r="H122" i="9"/>
  <c r="K122" i="9"/>
  <c r="H123" i="9"/>
  <c r="K123" i="9"/>
  <c r="H124" i="9"/>
  <c r="K124" i="9"/>
  <c r="H125" i="9"/>
  <c r="K125" i="9"/>
  <c r="H126" i="9"/>
  <c r="K126" i="9"/>
  <c r="H127" i="9"/>
  <c r="K127" i="9"/>
  <c r="H128" i="9"/>
  <c r="K128" i="9"/>
  <c r="H129" i="9"/>
  <c r="K129" i="9"/>
  <c r="H130" i="9"/>
  <c r="K130" i="9"/>
  <c r="H131" i="9"/>
  <c r="K131" i="9"/>
  <c r="H132" i="9"/>
  <c r="K132" i="9"/>
  <c r="H133" i="9"/>
  <c r="K133" i="9"/>
  <c r="H134" i="9"/>
  <c r="K134" i="9"/>
  <c r="H135" i="9"/>
  <c r="K135" i="9"/>
  <c r="H136" i="9"/>
  <c r="K136" i="9"/>
  <c r="H137" i="9"/>
  <c r="K137" i="9"/>
  <c r="H138" i="9"/>
  <c r="K138" i="9"/>
  <c r="H139" i="9"/>
  <c r="K139" i="9"/>
  <c r="H140" i="9"/>
  <c r="K140" i="9"/>
  <c r="H141" i="9"/>
  <c r="K141" i="9"/>
  <c r="H142" i="9"/>
  <c r="K142" i="9"/>
  <c r="H143" i="9"/>
  <c r="K143" i="9"/>
  <c r="H144" i="9"/>
  <c r="K144" i="9"/>
  <c r="H145" i="9"/>
  <c r="K145" i="9"/>
  <c r="H146" i="9"/>
  <c r="K146" i="9"/>
  <c r="H147" i="9"/>
  <c r="K147" i="9"/>
  <c r="H148" i="9"/>
  <c r="K148" i="9"/>
  <c r="H149" i="9"/>
  <c r="K149" i="9"/>
  <c r="H150" i="9"/>
  <c r="K150" i="9"/>
  <c r="H151" i="9"/>
  <c r="K151" i="9"/>
  <c r="H152" i="9"/>
  <c r="K152" i="9"/>
  <c r="H153" i="9"/>
  <c r="K153" i="9"/>
  <c r="H154" i="9"/>
  <c r="K154" i="9"/>
  <c r="H155" i="9"/>
  <c r="K155" i="9"/>
  <c r="H156" i="9"/>
  <c r="K156" i="9"/>
  <c r="H157" i="9"/>
  <c r="K157" i="9"/>
  <c r="H158" i="9"/>
  <c r="K158" i="9"/>
  <c r="H159" i="9"/>
  <c r="K159" i="9"/>
  <c r="H160" i="9"/>
  <c r="K160" i="9"/>
  <c r="H161" i="9"/>
  <c r="K161" i="9"/>
  <c r="H162" i="9"/>
  <c r="K162" i="9"/>
  <c r="H163" i="9"/>
  <c r="K163" i="9"/>
  <c r="H164" i="9"/>
  <c r="K164" i="9"/>
  <c r="H165" i="9"/>
  <c r="K165" i="9"/>
  <c r="H166" i="9"/>
  <c r="K166" i="9"/>
  <c r="H167" i="9"/>
  <c r="K167" i="9"/>
  <c r="H168" i="9"/>
  <c r="K168" i="9"/>
  <c r="H169" i="9"/>
  <c r="K169" i="9"/>
  <c r="H170" i="9"/>
  <c r="K170" i="9"/>
  <c r="H171" i="9"/>
  <c r="K171" i="9"/>
  <c r="H172" i="9"/>
  <c r="K172" i="9"/>
  <c r="H173" i="9"/>
  <c r="K173" i="9"/>
  <c r="H174" i="9"/>
  <c r="K174" i="9"/>
  <c r="H175" i="9"/>
  <c r="K175" i="9"/>
  <c r="H176" i="9"/>
  <c r="K176" i="9"/>
  <c r="H177" i="9"/>
  <c r="K177" i="9"/>
  <c r="H178" i="9"/>
  <c r="K178" i="9"/>
  <c r="H179" i="9"/>
  <c r="K179" i="9"/>
  <c r="H180" i="9"/>
  <c r="K180" i="9"/>
  <c r="H181" i="9"/>
  <c r="K181" i="9"/>
  <c r="H182" i="9"/>
  <c r="K182" i="9"/>
  <c r="H183" i="9"/>
  <c r="K183" i="9"/>
  <c r="H184" i="9"/>
  <c r="K184" i="9"/>
  <c r="H185" i="9"/>
  <c r="K185" i="9"/>
  <c r="H186" i="9"/>
  <c r="K186" i="9"/>
  <c r="H187" i="9"/>
  <c r="K187" i="9"/>
  <c r="H188" i="9"/>
  <c r="K188" i="9"/>
  <c r="H189" i="9"/>
  <c r="K189" i="9"/>
  <c r="H190" i="9"/>
  <c r="K190" i="9"/>
  <c r="H191" i="9"/>
  <c r="K191" i="9"/>
  <c r="H192" i="9"/>
  <c r="K192" i="9"/>
  <c r="H193" i="9"/>
  <c r="K193" i="9"/>
  <c r="H194" i="9"/>
  <c r="K194" i="9"/>
  <c r="H195" i="9"/>
  <c r="K195" i="9"/>
  <c r="H196" i="9"/>
  <c r="K196" i="9"/>
  <c r="H197" i="9"/>
  <c r="K197" i="9"/>
  <c r="H198" i="9"/>
  <c r="K198" i="9"/>
  <c r="H199" i="9"/>
  <c r="K199" i="9"/>
  <c r="H200" i="9"/>
  <c r="K200" i="9"/>
  <c r="H201" i="9"/>
  <c r="K201" i="9"/>
  <c r="H202" i="9"/>
  <c r="K202" i="9"/>
  <c r="H203" i="9"/>
  <c r="K203" i="9"/>
  <c r="H204" i="9"/>
  <c r="K204" i="9"/>
  <c r="H205" i="9"/>
  <c r="K205" i="9"/>
  <c r="H206" i="9"/>
  <c r="K206" i="9"/>
  <c r="H207" i="9"/>
  <c r="K207" i="9"/>
  <c r="H208" i="9"/>
  <c r="K208" i="9"/>
  <c r="H209" i="9"/>
  <c r="K209" i="9"/>
  <c r="H210" i="9"/>
  <c r="K210" i="9"/>
  <c r="H211" i="9"/>
  <c r="K211" i="9"/>
  <c r="H212" i="9"/>
  <c r="K212" i="9"/>
  <c r="H213" i="9"/>
  <c r="K213" i="9"/>
  <c r="H214" i="9"/>
  <c r="K214" i="9"/>
  <c r="H215" i="9"/>
  <c r="K215" i="9"/>
  <c r="H216" i="9"/>
  <c r="K216" i="9"/>
  <c r="H217" i="9"/>
  <c r="K217" i="9"/>
  <c r="H218" i="9"/>
  <c r="K218" i="9"/>
  <c r="H219" i="9"/>
  <c r="K219" i="9"/>
  <c r="H220" i="9"/>
  <c r="K220" i="9"/>
  <c r="H221" i="9"/>
  <c r="K221" i="9"/>
  <c r="H222" i="9"/>
  <c r="K222" i="9"/>
  <c r="H223" i="9"/>
  <c r="K223" i="9"/>
  <c r="H224" i="9"/>
  <c r="K224" i="9"/>
  <c r="H225" i="9"/>
  <c r="K225" i="9"/>
  <c r="H226" i="9"/>
  <c r="K226" i="9"/>
  <c r="H227" i="9"/>
  <c r="K227" i="9"/>
  <c r="H228" i="9"/>
  <c r="K228" i="9"/>
  <c r="H229" i="9"/>
  <c r="K229" i="9"/>
  <c r="H230" i="9"/>
  <c r="K230" i="9"/>
  <c r="H231" i="9"/>
  <c r="K231" i="9"/>
  <c r="H232" i="9"/>
  <c r="K232" i="9"/>
  <c r="H233" i="9"/>
  <c r="K233" i="9"/>
  <c r="H234" i="9"/>
  <c r="K234" i="9"/>
  <c r="H235" i="9"/>
  <c r="K235" i="9"/>
  <c r="H236" i="9"/>
  <c r="K236" i="9"/>
  <c r="H237" i="9"/>
  <c r="K237" i="9"/>
  <c r="H238" i="9"/>
  <c r="K238" i="9"/>
  <c r="H239" i="9"/>
  <c r="K239" i="9"/>
  <c r="H240" i="9"/>
  <c r="K240" i="9"/>
  <c r="H241" i="9"/>
  <c r="K241" i="9"/>
  <c r="H242" i="9"/>
  <c r="K242" i="9"/>
  <c r="H243" i="9"/>
  <c r="K243" i="9"/>
  <c r="H244" i="9"/>
  <c r="K244" i="9"/>
  <c r="H245" i="9"/>
  <c r="K245" i="9"/>
  <c r="H246" i="9"/>
  <c r="K246" i="9"/>
  <c r="H247" i="9"/>
  <c r="K247" i="9"/>
  <c r="H248" i="9"/>
  <c r="K248" i="9"/>
  <c r="H249" i="9"/>
  <c r="K249" i="9"/>
  <c r="H250" i="9"/>
  <c r="K250" i="9"/>
  <c r="B5" i="9"/>
  <c r="L5" i="9"/>
  <c r="M5" i="9"/>
  <c r="B6" i="9"/>
  <c r="L6" i="9"/>
  <c r="M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N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N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M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J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L148" i="9"/>
  <c r="B149" i="9"/>
  <c r="B150" i="9"/>
  <c r="B151" i="9"/>
  <c r="B152" i="9"/>
  <c r="B153" i="9"/>
  <c r="B154" i="9"/>
  <c r="B155" i="9"/>
  <c r="N155" i="9"/>
  <c r="B156" i="9"/>
  <c r="B157" i="9"/>
  <c r="B158" i="9"/>
  <c r="B159" i="9"/>
  <c r="B160" i="9"/>
  <c r="J160" i="9"/>
  <c r="B161" i="9"/>
  <c r="B162" i="9"/>
  <c r="Q162" i="9"/>
  <c r="B163" i="9"/>
  <c r="B164" i="9"/>
  <c r="B165" i="9"/>
  <c r="B166" i="9"/>
  <c r="P166" i="9"/>
  <c r="B167" i="9"/>
  <c r="B168" i="9"/>
  <c r="I168" i="9"/>
  <c r="B169" i="9"/>
  <c r="B170" i="9"/>
  <c r="M170" i="9"/>
  <c r="B171" i="9"/>
  <c r="J171" i="9"/>
  <c r="B172" i="9"/>
  <c r="J172" i="9"/>
  <c r="B173" i="9"/>
  <c r="M173" i="9"/>
  <c r="B174" i="9"/>
  <c r="B175" i="9"/>
  <c r="B176" i="9"/>
  <c r="B177" i="9"/>
  <c r="B178" i="9"/>
  <c r="B179" i="9"/>
  <c r="B180" i="9"/>
  <c r="N180" i="9"/>
  <c r="B181" i="9"/>
  <c r="B182" i="9"/>
  <c r="B183" i="9"/>
  <c r="I183" i="9"/>
  <c r="B184" i="9"/>
  <c r="M184" i="9"/>
  <c r="B185" i="9"/>
  <c r="B186" i="9"/>
  <c r="B187" i="9"/>
  <c r="B188" i="9"/>
  <c r="B189" i="9"/>
  <c r="J189" i="9"/>
  <c r="B190" i="9"/>
  <c r="J190" i="9"/>
  <c r="B191" i="9"/>
  <c r="B192" i="9"/>
  <c r="J192" i="9"/>
  <c r="B193" i="9"/>
  <c r="P193" i="9"/>
  <c r="B194" i="9"/>
  <c r="B195" i="9"/>
  <c r="N195" i="9"/>
  <c r="B196" i="9"/>
  <c r="L196" i="9"/>
  <c r="B197" i="9"/>
  <c r="B198" i="9"/>
  <c r="B199" i="9"/>
  <c r="B200" i="9"/>
  <c r="M200" i="9"/>
  <c r="B201" i="9"/>
  <c r="B202" i="9"/>
  <c r="M202" i="9"/>
  <c r="B203" i="9"/>
  <c r="B204" i="9"/>
  <c r="B205" i="9"/>
  <c r="I205" i="9"/>
  <c r="B206" i="9"/>
  <c r="M206" i="9"/>
  <c r="B207" i="9"/>
  <c r="M207" i="9"/>
  <c r="B208" i="9"/>
  <c r="N208" i="9"/>
  <c r="B209" i="9"/>
  <c r="Q209" i="9"/>
  <c r="B210" i="9"/>
  <c r="B211" i="9"/>
  <c r="I211" i="9"/>
  <c r="B212" i="9"/>
  <c r="B213" i="9"/>
  <c r="B214" i="9"/>
  <c r="I214" i="9"/>
  <c r="B215" i="9"/>
  <c r="J215" i="9"/>
  <c r="B216" i="9"/>
  <c r="L216" i="9"/>
  <c r="B217" i="9"/>
  <c r="J217" i="9"/>
  <c r="B218" i="9"/>
  <c r="B219" i="9"/>
  <c r="N219" i="9"/>
  <c r="B220" i="9"/>
  <c r="O220" i="9"/>
  <c r="B221" i="9"/>
  <c r="M221" i="9"/>
  <c r="B222" i="9"/>
  <c r="B223" i="9"/>
  <c r="Q223" i="9"/>
  <c r="B224" i="9"/>
  <c r="M224" i="9"/>
  <c r="B225" i="9"/>
  <c r="B226" i="9"/>
  <c r="N226" i="9"/>
  <c r="B227" i="9"/>
  <c r="J227" i="9"/>
  <c r="B228" i="9"/>
  <c r="I228" i="9"/>
  <c r="B229" i="9"/>
  <c r="N229" i="9"/>
  <c r="B230" i="9"/>
  <c r="L230" i="9"/>
  <c r="B231" i="9"/>
  <c r="B232" i="9"/>
  <c r="J232" i="9"/>
  <c r="B233" i="9"/>
  <c r="J233" i="9"/>
  <c r="B234" i="9"/>
  <c r="B235" i="9"/>
  <c r="B236" i="9"/>
  <c r="Q236" i="9"/>
  <c r="B237" i="9"/>
  <c r="B238" i="9"/>
  <c r="I238" i="9"/>
  <c r="B239" i="9"/>
  <c r="M239" i="9"/>
  <c r="B240" i="9"/>
  <c r="I240" i="9"/>
  <c r="B241" i="9"/>
  <c r="I241" i="9"/>
  <c r="B242" i="9"/>
  <c r="J242" i="9"/>
  <c r="B243" i="9"/>
  <c r="B244" i="9"/>
  <c r="O244" i="9"/>
  <c r="B245" i="9"/>
  <c r="L245" i="9"/>
  <c r="B246" i="9"/>
  <c r="I246" i="9"/>
  <c r="B247" i="9"/>
  <c r="B248" i="9"/>
  <c r="B249" i="9"/>
  <c r="M249" i="9"/>
  <c r="B251" i="9"/>
  <c r="B4" i="9"/>
  <c r="H50" i="7"/>
  <c r="M50" i="7"/>
  <c r="K50" i="7"/>
  <c r="I50" i="7"/>
  <c r="G50" i="7"/>
  <c r="J208" i="9"/>
  <c r="J244" i="9"/>
  <c r="P220" i="9"/>
  <c r="Q215" i="9"/>
  <c r="M196" i="9"/>
  <c r="Q238" i="9"/>
  <c r="Q190" i="9"/>
  <c r="O238" i="9"/>
  <c r="P233" i="9"/>
  <c r="M233" i="9"/>
  <c r="P184" i="9"/>
  <c r="Q214" i="9"/>
  <c r="N184" i="9"/>
  <c r="P232" i="9"/>
  <c r="J214" i="9"/>
  <c r="P172" i="9"/>
  <c r="I232" i="9"/>
  <c r="P221" i="9"/>
  <c r="O208" i="9"/>
  <c r="L160" i="9"/>
  <c r="M148" i="9"/>
  <c r="I239" i="9"/>
  <c r="N239" i="9"/>
  <c r="O239" i="9"/>
  <c r="J239" i="9"/>
  <c r="Q239" i="9"/>
  <c r="L239" i="9"/>
  <c r="P239" i="9"/>
  <c r="I227" i="9"/>
  <c r="N227" i="9"/>
  <c r="O227" i="9"/>
  <c r="M227" i="9"/>
  <c r="P227" i="9"/>
  <c r="L227" i="9"/>
  <c r="I215" i="9"/>
  <c r="N215" i="9"/>
  <c r="O215" i="9"/>
  <c r="L215" i="9"/>
  <c r="P215" i="9"/>
  <c r="M215" i="9"/>
  <c r="M203" i="9"/>
  <c r="N203" i="9"/>
  <c r="P203" i="9"/>
  <c r="O203" i="9"/>
  <c r="I203" i="9"/>
  <c r="J203" i="9"/>
  <c r="Q203" i="9"/>
  <c r="Q191" i="9"/>
  <c r="P191" i="9"/>
  <c r="I191" i="9"/>
  <c r="J191" i="9"/>
  <c r="O191" i="9"/>
  <c r="M191" i="9"/>
  <c r="N191" i="9"/>
  <c r="L191" i="9"/>
  <c r="Q179" i="9"/>
  <c r="L179" i="9"/>
  <c r="M179" i="9"/>
  <c r="I179" i="9"/>
  <c r="J179" i="9"/>
  <c r="N179" i="9"/>
  <c r="O179" i="9"/>
  <c r="Q167" i="9"/>
  <c r="M167" i="9"/>
  <c r="N167" i="9"/>
  <c r="L167" i="9"/>
  <c r="I167" i="9"/>
  <c r="J167" i="9"/>
  <c r="O167" i="9"/>
  <c r="P167" i="9"/>
  <c r="Q155" i="9"/>
  <c r="P155" i="9"/>
  <c r="I155" i="9"/>
  <c r="J155" i="9"/>
  <c r="O155" i="9"/>
  <c r="L155" i="9"/>
  <c r="M155" i="9"/>
  <c r="Q143" i="9"/>
  <c r="L143" i="9"/>
  <c r="I143" i="9"/>
  <c r="J143" i="9"/>
  <c r="P143" i="9"/>
  <c r="M143" i="9"/>
  <c r="N143" i="9"/>
  <c r="O143" i="9"/>
  <c r="L131" i="9"/>
  <c r="Q131" i="9"/>
  <c r="I131" i="9"/>
  <c r="J131" i="9"/>
  <c r="O131" i="9"/>
  <c r="M131" i="9"/>
  <c r="N131" i="9"/>
  <c r="P131" i="9"/>
  <c r="L119" i="9"/>
  <c r="Q119" i="9"/>
  <c r="I119" i="9"/>
  <c r="J119" i="9"/>
  <c r="P119" i="9"/>
  <c r="M119" i="9"/>
  <c r="N119" i="9"/>
  <c r="O119" i="9"/>
  <c r="L107" i="9"/>
  <c r="Q107" i="9"/>
  <c r="I107" i="9"/>
  <c r="J107" i="9"/>
  <c r="N107" i="9"/>
  <c r="M107" i="9"/>
  <c r="P107" i="9"/>
  <c r="O107" i="9"/>
  <c r="L95" i="9"/>
  <c r="Q95" i="9"/>
  <c r="I95" i="9"/>
  <c r="J95" i="9"/>
  <c r="O95" i="9"/>
  <c r="P95" i="9"/>
  <c r="N95" i="9"/>
  <c r="M95" i="9"/>
  <c r="L83" i="9"/>
  <c r="Q83" i="9"/>
  <c r="I83" i="9"/>
  <c r="J83" i="9"/>
  <c r="P83" i="9"/>
  <c r="O83" i="9"/>
  <c r="M83" i="9"/>
  <c r="N83" i="9"/>
  <c r="L71" i="9"/>
  <c r="Q71" i="9"/>
  <c r="I71" i="9"/>
  <c r="J71" i="9"/>
  <c r="N71" i="9"/>
  <c r="M71" i="9"/>
  <c r="O71" i="9"/>
  <c r="P71" i="9"/>
  <c r="L59" i="9"/>
  <c r="Q59" i="9"/>
  <c r="I59" i="9"/>
  <c r="J59" i="9"/>
  <c r="O59" i="9"/>
  <c r="P59" i="9"/>
  <c r="M59" i="9"/>
  <c r="N59" i="9"/>
  <c r="L47" i="9"/>
  <c r="Q47" i="9"/>
  <c r="I47" i="9"/>
  <c r="J47" i="9"/>
  <c r="M47" i="9"/>
  <c r="N47" i="9"/>
  <c r="O47" i="9"/>
  <c r="P47" i="9"/>
  <c r="L35" i="9"/>
  <c r="Q35" i="9"/>
  <c r="I35" i="9"/>
  <c r="J35" i="9"/>
  <c r="N35" i="9"/>
  <c r="M35" i="9"/>
  <c r="O35" i="9"/>
  <c r="P35" i="9"/>
  <c r="L23" i="9"/>
  <c r="N23" i="9"/>
  <c r="Q23" i="9"/>
  <c r="I23" i="9"/>
  <c r="J23" i="9"/>
  <c r="M23" i="9"/>
  <c r="O23" i="9"/>
  <c r="P23" i="9"/>
  <c r="L11" i="9"/>
  <c r="M11" i="9"/>
  <c r="N11" i="9"/>
  <c r="O11" i="9"/>
  <c r="P11" i="9"/>
  <c r="Q11" i="9"/>
  <c r="I11" i="9"/>
  <c r="J11" i="9"/>
  <c r="N246" i="9"/>
  <c r="Q227" i="9"/>
  <c r="Q211" i="9"/>
  <c r="P168" i="9"/>
  <c r="O211" i="9"/>
  <c r="Q249" i="9"/>
  <c r="J249" i="9"/>
  <c r="P249" i="9"/>
  <c r="O249" i="9"/>
  <c r="N249" i="9"/>
  <c r="I249" i="9"/>
  <c r="L249" i="9"/>
  <c r="Q237" i="9"/>
  <c r="J237" i="9"/>
  <c r="P237" i="9"/>
  <c r="L237" i="9"/>
  <c r="M237" i="9"/>
  <c r="O237" i="9"/>
  <c r="I237" i="9"/>
  <c r="Q225" i="9"/>
  <c r="J225" i="9"/>
  <c r="P225" i="9"/>
  <c r="I225" i="9"/>
  <c r="L225" i="9"/>
  <c r="N225" i="9"/>
  <c r="Q213" i="9"/>
  <c r="J213" i="9"/>
  <c r="P213" i="9"/>
  <c r="O213" i="9"/>
  <c r="N213" i="9"/>
  <c r="L213" i="9"/>
  <c r="M201" i="9"/>
  <c r="N201" i="9"/>
  <c r="L201" i="9"/>
  <c r="I201" i="9"/>
  <c r="Q201" i="9"/>
  <c r="J201" i="9"/>
  <c r="O201" i="9"/>
  <c r="M189" i="9"/>
  <c r="I189" i="9"/>
  <c r="O189" i="9"/>
  <c r="P189" i="9"/>
  <c r="L189" i="9"/>
  <c r="N189" i="9"/>
  <c r="Q189" i="9"/>
  <c r="M177" i="9"/>
  <c r="J177" i="9"/>
  <c r="Q177" i="9"/>
  <c r="O177" i="9"/>
  <c r="N177" i="9"/>
  <c r="I177" i="9"/>
  <c r="M165" i="9"/>
  <c r="N165" i="9"/>
  <c r="L165" i="9"/>
  <c r="O165" i="9"/>
  <c r="P165" i="9"/>
  <c r="I165" i="9"/>
  <c r="J165" i="9"/>
  <c r="M153" i="9"/>
  <c r="I153" i="9"/>
  <c r="O153" i="9"/>
  <c r="P153" i="9"/>
  <c r="J153" i="9"/>
  <c r="Q153" i="9"/>
  <c r="L153" i="9"/>
  <c r="N153" i="9"/>
  <c r="M141" i="9"/>
  <c r="J141" i="9"/>
  <c r="Q141" i="9"/>
  <c r="L141" i="9"/>
  <c r="I141" i="9"/>
  <c r="N141" i="9"/>
  <c r="O141" i="9"/>
  <c r="P141" i="9"/>
  <c r="M129" i="9"/>
  <c r="N129" i="9"/>
  <c r="Q129" i="9"/>
  <c r="P129" i="9"/>
  <c r="J129" i="9"/>
  <c r="I129" i="9"/>
  <c r="O129" i="9"/>
  <c r="L129" i="9"/>
  <c r="M117" i="9"/>
  <c r="N117" i="9"/>
  <c r="Q117" i="9"/>
  <c r="J117" i="9"/>
  <c r="P117" i="9"/>
  <c r="O117" i="9"/>
  <c r="L117" i="9"/>
  <c r="I117" i="9"/>
  <c r="M105" i="9"/>
  <c r="N105" i="9"/>
  <c r="Q105" i="9"/>
  <c r="O105" i="9"/>
  <c r="L105" i="9"/>
  <c r="I105" i="9"/>
  <c r="P105" i="9"/>
  <c r="J105" i="9"/>
  <c r="M93" i="9"/>
  <c r="N93" i="9"/>
  <c r="Q93" i="9"/>
  <c r="I93" i="9"/>
  <c r="P93" i="9"/>
  <c r="J93" i="9"/>
  <c r="O93" i="9"/>
  <c r="L93" i="9"/>
  <c r="M81" i="9"/>
  <c r="N81" i="9"/>
  <c r="Q81" i="9"/>
  <c r="J81" i="9"/>
  <c r="P81" i="9"/>
  <c r="O81" i="9"/>
  <c r="I81" i="9"/>
  <c r="L81" i="9"/>
  <c r="M69" i="9"/>
  <c r="N69" i="9"/>
  <c r="Q69" i="9"/>
  <c r="O69" i="9"/>
  <c r="L69" i="9"/>
  <c r="P69" i="9"/>
  <c r="J69" i="9"/>
  <c r="I69" i="9"/>
  <c r="M57" i="9"/>
  <c r="N57" i="9"/>
  <c r="Q57" i="9"/>
  <c r="I57" i="9"/>
  <c r="P57" i="9"/>
  <c r="L57" i="9"/>
  <c r="J57" i="9"/>
  <c r="O57" i="9"/>
  <c r="M45" i="9"/>
  <c r="N45" i="9"/>
  <c r="Q45" i="9"/>
  <c r="J45" i="9"/>
  <c r="L45" i="9"/>
  <c r="I45" i="9"/>
  <c r="O45" i="9"/>
  <c r="P45" i="9"/>
  <c r="M33" i="9"/>
  <c r="N33" i="9"/>
  <c r="Q33" i="9"/>
  <c r="O33" i="9"/>
  <c r="L33" i="9"/>
  <c r="J33" i="9"/>
  <c r="I33" i="9"/>
  <c r="P33" i="9"/>
  <c r="J21" i="9"/>
  <c r="L21" i="9"/>
  <c r="M21" i="9"/>
  <c r="N21" i="9"/>
  <c r="P21" i="9"/>
  <c r="Q21" i="9"/>
  <c r="O21" i="9"/>
  <c r="I21" i="9"/>
  <c r="I9" i="9"/>
  <c r="J9" i="9"/>
  <c r="L9" i="9"/>
  <c r="M9" i="9"/>
  <c r="N9" i="9"/>
  <c r="O9" i="9"/>
  <c r="P9" i="9"/>
  <c r="Q9" i="9"/>
  <c r="Q242" i="9"/>
  <c r="O248" i="9"/>
  <c r="I248" i="9"/>
  <c r="N248" i="9"/>
  <c r="J248" i="9"/>
  <c r="Q248" i="9"/>
  <c r="L248" i="9"/>
  <c r="O236" i="9"/>
  <c r="I236" i="9"/>
  <c r="N236" i="9"/>
  <c r="P236" i="9"/>
  <c r="M236" i="9"/>
  <c r="J236" i="9"/>
  <c r="L236" i="9"/>
  <c r="O224" i="9"/>
  <c r="I224" i="9"/>
  <c r="N224" i="9"/>
  <c r="L224" i="9"/>
  <c r="P224" i="9"/>
  <c r="J224" i="9"/>
  <c r="O212" i="9"/>
  <c r="I212" i="9"/>
  <c r="N212" i="9"/>
  <c r="J212" i="9"/>
  <c r="Q212" i="9"/>
  <c r="L212" i="9"/>
  <c r="P212" i="9"/>
  <c r="Q200" i="9"/>
  <c r="J200" i="9"/>
  <c r="O200" i="9"/>
  <c r="P200" i="9"/>
  <c r="I200" i="9"/>
  <c r="L200" i="9"/>
  <c r="N200" i="9"/>
  <c r="Q188" i="9"/>
  <c r="L188" i="9"/>
  <c r="O188" i="9"/>
  <c r="N188" i="9"/>
  <c r="I188" i="9"/>
  <c r="J188" i="9"/>
  <c r="M188" i="9"/>
  <c r="P188" i="9"/>
  <c r="Q176" i="9"/>
  <c r="N176" i="9"/>
  <c r="M176" i="9"/>
  <c r="O176" i="9"/>
  <c r="P176" i="9"/>
  <c r="I176" i="9"/>
  <c r="J176" i="9"/>
  <c r="L176" i="9"/>
  <c r="Q164" i="9"/>
  <c r="J164" i="9"/>
  <c r="O164" i="9"/>
  <c r="P164" i="9"/>
  <c r="I164" i="9"/>
  <c r="N164" i="9"/>
  <c r="M164" i="9"/>
  <c r="L164" i="9"/>
  <c r="Q152" i="9"/>
  <c r="L152" i="9"/>
  <c r="M152" i="9"/>
  <c r="I152" i="9"/>
  <c r="J152" i="9"/>
  <c r="N152" i="9"/>
  <c r="O152" i="9"/>
  <c r="P152" i="9"/>
  <c r="Q140" i="9"/>
  <c r="N140" i="9"/>
  <c r="M140" i="9"/>
  <c r="L140" i="9"/>
  <c r="I140" i="9"/>
  <c r="J140" i="9"/>
  <c r="O140" i="9"/>
  <c r="P140" i="9"/>
  <c r="L128" i="9"/>
  <c r="O128" i="9"/>
  <c r="P128" i="9"/>
  <c r="I128" i="9"/>
  <c r="J128" i="9"/>
  <c r="M128" i="9"/>
  <c r="N128" i="9"/>
  <c r="Q128" i="9"/>
  <c r="L116" i="9"/>
  <c r="O116" i="9"/>
  <c r="P116" i="9"/>
  <c r="I116" i="9"/>
  <c r="Q116" i="9"/>
  <c r="M116" i="9"/>
  <c r="J116" i="9"/>
  <c r="N116" i="9"/>
  <c r="L104" i="9"/>
  <c r="O104" i="9"/>
  <c r="P104" i="9"/>
  <c r="N104" i="9"/>
  <c r="Q104" i="9"/>
  <c r="I104" i="9"/>
  <c r="J104" i="9"/>
  <c r="M104" i="9"/>
  <c r="L92" i="9"/>
  <c r="O92" i="9"/>
  <c r="P92" i="9"/>
  <c r="I92" i="9"/>
  <c r="J92" i="9"/>
  <c r="M92" i="9"/>
  <c r="N92" i="9"/>
  <c r="Q92" i="9"/>
  <c r="L80" i="9"/>
  <c r="O80" i="9"/>
  <c r="P80" i="9"/>
  <c r="M80" i="9"/>
  <c r="N80" i="9"/>
  <c r="Q80" i="9"/>
  <c r="J80" i="9"/>
  <c r="I80" i="9"/>
  <c r="L68" i="9"/>
  <c r="O68" i="9"/>
  <c r="P68" i="9"/>
  <c r="N68" i="9"/>
  <c r="Q68" i="9"/>
  <c r="M68" i="9"/>
  <c r="I68" i="9"/>
  <c r="J68" i="9"/>
  <c r="L56" i="9"/>
  <c r="O56" i="9"/>
  <c r="P56" i="9"/>
  <c r="I56" i="9"/>
  <c r="J56" i="9"/>
  <c r="Q56" i="9"/>
  <c r="M56" i="9"/>
  <c r="N56" i="9"/>
  <c r="L44" i="9"/>
  <c r="O44" i="9"/>
  <c r="P44" i="9"/>
  <c r="M44" i="9"/>
  <c r="J44" i="9"/>
  <c r="I44" i="9"/>
  <c r="N44" i="9"/>
  <c r="Q44" i="9"/>
  <c r="L32" i="9"/>
  <c r="O32" i="9"/>
  <c r="P32" i="9"/>
  <c r="N32" i="9"/>
  <c r="Q32" i="9"/>
  <c r="J32" i="9"/>
  <c r="I32" i="9"/>
  <c r="M32" i="9"/>
  <c r="J20" i="9"/>
  <c r="L20" i="9"/>
  <c r="N20" i="9"/>
  <c r="O20" i="9"/>
  <c r="P20" i="9"/>
  <c r="M20" i="9"/>
  <c r="I20" i="9"/>
  <c r="Q20" i="9"/>
  <c r="I8" i="9"/>
  <c r="J8" i="9"/>
  <c r="L8" i="9"/>
  <c r="M8" i="9"/>
  <c r="N8" i="9"/>
  <c r="O8" i="9"/>
  <c r="P8" i="9"/>
  <c r="Q8" i="9"/>
  <c r="P248" i="9"/>
  <c r="M247" i="9"/>
  <c r="L247" i="9"/>
  <c r="J247" i="9"/>
  <c r="I247" i="9"/>
  <c r="N247" i="9"/>
  <c r="Q247" i="9"/>
  <c r="M235" i="9"/>
  <c r="L235" i="9"/>
  <c r="I235" i="9"/>
  <c r="P235" i="9"/>
  <c r="Q235" i="9"/>
  <c r="M223" i="9"/>
  <c r="L223" i="9"/>
  <c r="O223" i="9"/>
  <c r="N223" i="9"/>
  <c r="I223" i="9"/>
  <c r="J223" i="9"/>
  <c r="P223" i="9"/>
  <c r="M211" i="9"/>
  <c r="L211" i="9"/>
  <c r="J211" i="9"/>
  <c r="N211" i="9"/>
  <c r="P211" i="9"/>
  <c r="O199" i="9"/>
  <c r="I199" i="9"/>
  <c r="L199" i="9"/>
  <c r="M199" i="9"/>
  <c r="Q199" i="9"/>
  <c r="J199" i="9"/>
  <c r="P199" i="9"/>
  <c r="O187" i="9"/>
  <c r="I187" i="9"/>
  <c r="P187" i="9"/>
  <c r="N187" i="9"/>
  <c r="Q187" i="9"/>
  <c r="L187" i="9"/>
  <c r="O175" i="9"/>
  <c r="I175" i="9"/>
  <c r="Q175" i="9"/>
  <c r="J175" i="9"/>
  <c r="P175" i="9"/>
  <c r="N175" i="9"/>
  <c r="M175" i="9"/>
  <c r="O163" i="9"/>
  <c r="I163" i="9"/>
  <c r="L163" i="9"/>
  <c r="M163" i="9"/>
  <c r="N163" i="9"/>
  <c r="P163" i="9"/>
  <c r="Q163" i="9"/>
  <c r="J163" i="9"/>
  <c r="O151" i="9"/>
  <c r="I151" i="9"/>
  <c r="P151" i="9"/>
  <c r="N151" i="9"/>
  <c r="M151" i="9"/>
  <c r="L151" i="9"/>
  <c r="Q151" i="9"/>
  <c r="J151" i="9"/>
  <c r="O139" i="9"/>
  <c r="I139" i="9"/>
  <c r="Q139" i="9"/>
  <c r="J139" i="9"/>
  <c r="M139" i="9"/>
  <c r="N139" i="9"/>
  <c r="L139" i="9"/>
  <c r="P139" i="9"/>
  <c r="P127" i="9"/>
  <c r="I127" i="9"/>
  <c r="J127" i="9"/>
  <c r="M127" i="9"/>
  <c r="N127" i="9"/>
  <c r="L127" i="9"/>
  <c r="O127" i="9"/>
  <c r="Q127" i="9"/>
  <c r="P115" i="9"/>
  <c r="I115" i="9"/>
  <c r="J115" i="9"/>
  <c r="M115" i="9"/>
  <c r="N115" i="9"/>
  <c r="L115" i="9"/>
  <c r="O115" i="9"/>
  <c r="Q115" i="9"/>
  <c r="P103" i="9"/>
  <c r="I103" i="9"/>
  <c r="J103" i="9"/>
  <c r="M103" i="9"/>
  <c r="N103" i="9"/>
  <c r="Q103" i="9"/>
  <c r="O103" i="9"/>
  <c r="L103" i="9"/>
  <c r="P91" i="9"/>
  <c r="I91" i="9"/>
  <c r="J91" i="9"/>
  <c r="M91" i="9"/>
  <c r="N91" i="9"/>
  <c r="L91" i="9"/>
  <c r="O91" i="9"/>
  <c r="Q91" i="9"/>
  <c r="P79" i="9"/>
  <c r="I79" i="9"/>
  <c r="J79" i="9"/>
  <c r="M79" i="9"/>
  <c r="N79" i="9"/>
  <c r="L79" i="9"/>
  <c r="O79" i="9"/>
  <c r="Q79" i="9"/>
  <c r="P67" i="9"/>
  <c r="I67" i="9"/>
  <c r="J67" i="9"/>
  <c r="M67" i="9"/>
  <c r="N67" i="9"/>
  <c r="Q67" i="9"/>
  <c r="L67" i="9"/>
  <c r="O67" i="9"/>
  <c r="P55" i="9"/>
  <c r="I55" i="9"/>
  <c r="J55" i="9"/>
  <c r="M55" i="9"/>
  <c r="N55" i="9"/>
  <c r="Q55" i="9"/>
  <c r="O55" i="9"/>
  <c r="L55" i="9"/>
  <c r="P43" i="9"/>
  <c r="I43" i="9"/>
  <c r="J43" i="9"/>
  <c r="M43" i="9"/>
  <c r="N43" i="9"/>
  <c r="L43" i="9"/>
  <c r="O43" i="9"/>
  <c r="Q43" i="9"/>
  <c r="P31" i="9"/>
  <c r="I31" i="9"/>
  <c r="J31" i="9"/>
  <c r="M31" i="9"/>
  <c r="N31" i="9"/>
  <c r="Q31" i="9"/>
  <c r="O31" i="9"/>
  <c r="L31" i="9"/>
  <c r="P19" i="9"/>
  <c r="Q19" i="9"/>
  <c r="I19" i="9"/>
  <c r="J19" i="9"/>
  <c r="L19" i="9"/>
  <c r="M19" i="9"/>
  <c r="N19" i="9"/>
  <c r="O19" i="9"/>
  <c r="P7" i="9"/>
  <c r="Q7" i="9"/>
  <c r="I7" i="9"/>
  <c r="J7" i="9"/>
  <c r="L7" i="9"/>
  <c r="M7" i="9"/>
  <c r="N7" i="9"/>
  <c r="O7" i="9"/>
  <c r="M248" i="9"/>
  <c r="O216" i="9"/>
  <c r="L175" i="9"/>
  <c r="P246" i="9"/>
  <c r="Q246" i="9"/>
  <c r="J246" i="9"/>
  <c r="M246" i="9"/>
  <c r="L246" i="9"/>
  <c r="P234" i="9"/>
  <c r="Q234" i="9"/>
  <c r="J234" i="9"/>
  <c r="I234" i="9"/>
  <c r="L234" i="9"/>
  <c r="O234" i="9"/>
  <c r="P222" i="9"/>
  <c r="Q222" i="9"/>
  <c r="J222" i="9"/>
  <c r="N222" i="9"/>
  <c r="O222" i="9"/>
  <c r="I222" i="9"/>
  <c r="L222" i="9"/>
  <c r="P210" i="9"/>
  <c r="Q210" i="9"/>
  <c r="J210" i="9"/>
  <c r="M210" i="9"/>
  <c r="L210" i="9"/>
  <c r="I210" i="9"/>
  <c r="O210" i="9"/>
  <c r="M198" i="9"/>
  <c r="P198" i="9"/>
  <c r="I198" i="9"/>
  <c r="O198" i="9"/>
  <c r="Q198" i="9"/>
  <c r="L198" i="9"/>
  <c r="N198" i="9"/>
  <c r="M186" i="9"/>
  <c r="Q186" i="9"/>
  <c r="J186" i="9"/>
  <c r="I186" i="9"/>
  <c r="P186" i="9"/>
  <c r="L186" i="9"/>
  <c r="N186" i="9"/>
  <c r="O186" i="9"/>
  <c r="M174" i="9"/>
  <c r="L174" i="9"/>
  <c r="N174" i="9"/>
  <c r="I174" i="9"/>
  <c r="Q174" i="9"/>
  <c r="J174" i="9"/>
  <c r="O174" i="9"/>
  <c r="P174" i="9"/>
  <c r="M162" i="9"/>
  <c r="P162" i="9"/>
  <c r="I162" i="9"/>
  <c r="O162" i="9"/>
  <c r="N162" i="9"/>
  <c r="L162" i="9"/>
  <c r="J162" i="9"/>
  <c r="M150" i="9"/>
  <c r="Q150" i="9"/>
  <c r="J150" i="9"/>
  <c r="N150" i="9"/>
  <c r="O150" i="9"/>
  <c r="I150" i="9"/>
  <c r="L150" i="9"/>
  <c r="P150" i="9"/>
  <c r="M138" i="9"/>
  <c r="L138" i="9"/>
  <c r="N138" i="9"/>
  <c r="P138" i="9"/>
  <c r="O138" i="9"/>
  <c r="I138" i="9"/>
  <c r="J138" i="9"/>
  <c r="Q138" i="9"/>
  <c r="N126" i="9"/>
  <c r="L126" i="9"/>
  <c r="J126" i="9"/>
  <c r="I126" i="9"/>
  <c r="M126" i="9"/>
  <c r="O126" i="9"/>
  <c r="P126" i="9"/>
  <c r="Q126" i="9"/>
  <c r="N114" i="9"/>
  <c r="L114" i="9"/>
  <c r="O114" i="9"/>
  <c r="M114" i="9"/>
  <c r="P114" i="9"/>
  <c r="Q114" i="9"/>
  <c r="I114" i="9"/>
  <c r="J114" i="9"/>
  <c r="N102" i="9"/>
  <c r="L102" i="9"/>
  <c r="I102" i="9"/>
  <c r="P102" i="9"/>
  <c r="Q102" i="9"/>
  <c r="M102" i="9"/>
  <c r="O102" i="9"/>
  <c r="J102" i="9"/>
  <c r="N90" i="9"/>
  <c r="L90" i="9"/>
  <c r="J90" i="9"/>
  <c r="I90" i="9"/>
  <c r="Q90" i="9"/>
  <c r="P90" i="9"/>
  <c r="M90" i="9"/>
  <c r="O90" i="9"/>
  <c r="N78" i="9"/>
  <c r="L78" i="9"/>
  <c r="O78" i="9"/>
  <c r="M78" i="9"/>
  <c r="I78" i="9"/>
  <c r="J78" i="9"/>
  <c r="Q78" i="9"/>
  <c r="P78" i="9"/>
  <c r="N66" i="9"/>
  <c r="L66" i="9"/>
  <c r="I66" i="9"/>
  <c r="P66" i="9"/>
  <c r="Q66" i="9"/>
  <c r="J66" i="9"/>
  <c r="O66" i="9"/>
  <c r="M66" i="9"/>
  <c r="N54" i="9"/>
  <c r="L54" i="9"/>
  <c r="J54" i="9"/>
  <c r="O54" i="9"/>
  <c r="P54" i="9"/>
  <c r="M54" i="9"/>
  <c r="I54" i="9"/>
  <c r="Q54" i="9"/>
  <c r="N42" i="9"/>
  <c r="L42" i="9"/>
  <c r="O42" i="9"/>
  <c r="M42" i="9"/>
  <c r="Q42" i="9"/>
  <c r="J42" i="9"/>
  <c r="I42" i="9"/>
  <c r="P42" i="9"/>
  <c r="N30" i="9"/>
  <c r="L30" i="9"/>
  <c r="I30" i="9"/>
  <c r="P30" i="9"/>
  <c r="Q30" i="9"/>
  <c r="O30" i="9"/>
  <c r="M30" i="9"/>
  <c r="J30" i="9"/>
  <c r="N18" i="9"/>
  <c r="O18" i="9"/>
  <c r="P18" i="9"/>
  <c r="Q18" i="9"/>
  <c r="I18" i="9"/>
  <c r="J18" i="9"/>
  <c r="L18" i="9"/>
  <c r="M18" i="9"/>
  <c r="O235" i="9"/>
  <c r="Q229" i="9"/>
  <c r="O219" i="9"/>
  <c r="M213" i="9"/>
  <c r="N210" i="9"/>
  <c r="L203" i="9"/>
  <c r="N199" i="9"/>
  <c r="P195" i="9"/>
  <c r="M187" i="9"/>
  <c r="P179" i="9"/>
  <c r="I245" i="9"/>
  <c r="N245" i="9"/>
  <c r="O245" i="9"/>
  <c r="M245" i="9"/>
  <c r="P245" i="9"/>
  <c r="J245" i="9"/>
  <c r="Q245" i="9"/>
  <c r="I233" i="9"/>
  <c r="N233" i="9"/>
  <c r="O233" i="9"/>
  <c r="L233" i="9"/>
  <c r="Q233" i="9"/>
  <c r="I221" i="9"/>
  <c r="N221" i="9"/>
  <c r="O221" i="9"/>
  <c r="J221" i="9"/>
  <c r="Q221" i="9"/>
  <c r="L221" i="9"/>
  <c r="I209" i="9"/>
  <c r="N209" i="9"/>
  <c r="O209" i="9"/>
  <c r="M209" i="9"/>
  <c r="P209" i="9"/>
  <c r="J209" i="9"/>
  <c r="L209" i="9"/>
  <c r="Q197" i="9"/>
  <c r="L197" i="9"/>
  <c r="I197" i="9"/>
  <c r="J197" i="9"/>
  <c r="P197" i="9"/>
  <c r="N197" i="9"/>
  <c r="M197" i="9"/>
  <c r="Q185" i="9"/>
  <c r="M185" i="9"/>
  <c r="N185" i="9"/>
  <c r="J185" i="9"/>
  <c r="I185" i="9"/>
  <c r="O185" i="9"/>
  <c r="P185" i="9"/>
  <c r="Q173" i="9"/>
  <c r="P173" i="9"/>
  <c r="I173" i="9"/>
  <c r="J173" i="9"/>
  <c r="O173" i="9"/>
  <c r="L173" i="9"/>
  <c r="N173" i="9"/>
  <c r="Q161" i="9"/>
  <c r="L161" i="9"/>
  <c r="N161" i="9"/>
  <c r="O161" i="9"/>
  <c r="I161" i="9"/>
  <c r="J161" i="9"/>
  <c r="M161" i="9"/>
  <c r="P161" i="9"/>
  <c r="Q149" i="9"/>
  <c r="M149" i="9"/>
  <c r="N149" i="9"/>
  <c r="P149" i="9"/>
  <c r="O149" i="9"/>
  <c r="I149" i="9"/>
  <c r="J149" i="9"/>
  <c r="L149" i="9"/>
  <c r="Q137" i="9"/>
  <c r="P137" i="9"/>
  <c r="I137" i="9"/>
  <c r="J137" i="9"/>
  <c r="O137" i="9"/>
  <c r="M137" i="9"/>
  <c r="N137" i="9"/>
  <c r="L137" i="9"/>
  <c r="L125" i="9"/>
  <c r="Q125" i="9"/>
  <c r="I125" i="9"/>
  <c r="J125" i="9"/>
  <c r="M125" i="9"/>
  <c r="N125" i="9"/>
  <c r="O125" i="9"/>
  <c r="P125" i="9"/>
  <c r="L113" i="9"/>
  <c r="Q113" i="9"/>
  <c r="I113" i="9"/>
  <c r="J113" i="9"/>
  <c r="O113" i="9"/>
  <c r="P113" i="9"/>
  <c r="M113" i="9"/>
  <c r="N113" i="9"/>
  <c r="L101" i="9"/>
  <c r="Q101" i="9"/>
  <c r="I101" i="9"/>
  <c r="J101" i="9"/>
  <c r="M101" i="9"/>
  <c r="N101" i="9"/>
  <c r="O101" i="9"/>
  <c r="P101" i="9"/>
  <c r="L89" i="9"/>
  <c r="Q89" i="9"/>
  <c r="I89" i="9"/>
  <c r="J89" i="9"/>
  <c r="N89" i="9"/>
  <c r="M89" i="9"/>
  <c r="O89" i="9"/>
  <c r="P89" i="9"/>
  <c r="L77" i="9"/>
  <c r="Q77" i="9"/>
  <c r="I77" i="9"/>
  <c r="J77" i="9"/>
  <c r="O77" i="9"/>
  <c r="P77" i="9"/>
  <c r="M77" i="9"/>
  <c r="N77" i="9"/>
  <c r="L65" i="9"/>
  <c r="Q65" i="9"/>
  <c r="I65" i="9"/>
  <c r="J65" i="9"/>
  <c r="M65" i="9"/>
  <c r="N65" i="9"/>
  <c r="O65" i="9"/>
  <c r="P65" i="9"/>
  <c r="L53" i="9"/>
  <c r="Q53" i="9"/>
  <c r="I53" i="9"/>
  <c r="J53" i="9"/>
  <c r="N53" i="9"/>
  <c r="M53" i="9"/>
  <c r="P53" i="9"/>
  <c r="O53" i="9"/>
  <c r="L41" i="9"/>
  <c r="Q41" i="9"/>
  <c r="I41" i="9"/>
  <c r="J41" i="9"/>
  <c r="O41" i="9"/>
  <c r="P41" i="9"/>
  <c r="N41" i="9"/>
  <c r="M41" i="9"/>
  <c r="L29" i="9"/>
  <c r="Q29" i="9"/>
  <c r="I29" i="9"/>
  <c r="J29" i="9"/>
  <c r="P29" i="9"/>
  <c r="M29" i="9"/>
  <c r="O29" i="9"/>
  <c r="N29" i="9"/>
  <c r="L17" i="9"/>
  <c r="M17" i="9"/>
  <c r="N17" i="9"/>
  <c r="O17" i="9"/>
  <c r="P17" i="9"/>
  <c r="Q17" i="9"/>
  <c r="I17" i="9"/>
  <c r="J17" i="9"/>
  <c r="Q241" i="9"/>
  <c r="N235" i="9"/>
  <c r="M222" i="9"/>
  <c r="N170" i="9"/>
  <c r="P247" i="9"/>
  <c r="O225" i="9"/>
  <c r="I213" i="9"/>
  <c r="P206" i="9"/>
  <c r="J187" i="9"/>
  <c r="Q243" i="9"/>
  <c r="J243" i="9"/>
  <c r="P243" i="9"/>
  <c r="I243" i="9"/>
  <c r="N243" i="9"/>
  <c r="M243" i="9"/>
  <c r="Q231" i="9"/>
  <c r="J231" i="9"/>
  <c r="P231" i="9"/>
  <c r="O231" i="9"/>
  <c r="N231" i="9"/>
  <c r="I231" i="9"/>
  <c r="M231" i="9"/>
  <c r="Q219" i="9"/>
  <c r="J219" i="9"/>
  <c r="P219" i="9"/>
  <c r="L219" i="9"/>
  <c r="M219" i="9"/>
  <c r="Q207" i="9"/>
  <c r="J207" i="9"/>
  <c r="P207" i="9"/>
  <c r="I207" i="9"/>
  <c r="L207" i="9"/>
  <c r="N207" i="9"/>
  <c r="O207" i="9"/>
  <c r="M195" i="9"/>
  <c r="J195" i="9"/>
  <c r="Q195" i="9"/>
  <c r="L195" i="9"/>
  <c r="O195" i="9"/>
  <c r="I195" i="9"/>
  <c r="M183" i="9"/>
  <c r="N183" i="9"/>
  <c r="L183" i="9"/>
  <c r="J183" i="9"/>
  <c r="O183" i="9"/>
  <c r="P183" i="9"/>
  <c r="Q183" i="9"/>
  <c r="M171" i="9"/>
  <c r="I171" i="9"/>
  <c r="O171" i="9"/>
  <c r="P171" i="9"/>
  <c r="Q171" i="9"/>
  <c r="L171" i="9"/>
  <c r="N171" i="9"/>
  <c r="M159" i="9"/>
  <c r="J159" i="9"/>
  <c r="Q159" i="9"/>
  <c r="I159" i="9"/>
  <c r="P159" i="9"/>
  <c r="L159" i="9"/>
  <c r="N159" i="9"/>
  <c r="O159" i="9"/>
  <c r="M147" i="9"/>
  <c r="N147" i="9"/>
  <c r="L147" i="9"/>
  <c r="I147" i="9"/>
  <c r="Q147" i="9"/>
  <c r="J147" i="9"/>
  <c r="O147" i="9"/>
  <c r="P147" i="9"/>
  <c r="M135" i="9"/>
  <c r="I135" i="9"/>
  <c r="O135" i="9"/>
  <c r="P135" i="9"/>
  <c r="L135" i="9"/>
  <c r="N135" i="9"/>
  <c r="J135" i="9"/>
  <c r="Q135" i="9"/>
  <c r="M123" i="9"/>
  <c r="N123" i="9"/>
  <c r="Q123" i="9"/>
  <c r="L123" i="9"/>
  <c r="I123" i="9"/>
  <c r="P123" i="9"/>
  <c r="J123" i="9"/>
  <c r="O123" i="9"/>
  <c r="M111" i="9"/>
  <c r="N111" i="9"/>
  <c r="Q111" i="9"/>
  <c r="I111" i="9"/>
  <c r="P111" i="9"/>
  <c r="O111" i="9"/>
  <c r="J111" i="9"/>
  <c r="L111" i="9"/>
  <c r="M99" i="9"/>
  <c r="N99" i="9"/>
  <c r="Q99" i="9"/>
  <c r="J99" i="9"/>
  <c r="L99" i="9"/>
  <c r="P99" i="9"/>
  <c r="O99" i="9"/>
  <c r="I99" i="9"/>
  <c r="M87" i="9"/>
  <c r="N87" i="9"/>
  <c r="Q87" i="9"/>
  <c r="O87" i="9"/>
  <c r="L87" i="9"/>
  <c r="J87" i="9"/>
  <c r="P87" i="9"/>
  <c r="I87" i="9"/>
  <c r="M75" i="9"/>
  <c r="N75" i="9"/>
  <c r="Q75" i="9"/>
  <c r="I75" i="9"/>
  <c r="P75" i="9"/>
  <c r="L75" i="9"/>
  <c r="O75" i="9"/>
  <c r="J75" i="9"/>
  <c r="M63" i="9"/>
  <c r="N63" i="9"/>
  <c r="Q63" i="9"/>
  <c r="J63" i="9"/>
  <c r="I63" i="9"/>
  <c r="L63" i="9"/>
  <c r="O63" i="9"/>
  <c r="P63" i="9"/>
  <c r="M51" i="9"/>
  <c r="N51" i="9"/>
  <c r="Q51" i="9"/>
  <c r="O51" i="9"/>
  <c r="L51" i="9"/>
  <c r="I51" i="9"/>
  <c r="J51" i="9"/>
  <c r="P51" i="9"/>
  <c r="M39" i="9"/>
  <c r="N39" i="9"/>
  <c r="Q39" i="9"/>
  <c r="I39" i="9"/>
  <c r="P39" i="9"/>
  <c r="J39" i="9"/>
  <c r="L39" i="9"/>
  <c r="O39" i="9"/>
  <c r="M27" i="9"/>
  <c r="N27" i="9"/>
  <c r="Q27" i="9"/>
  <c r="J27" i="9"/>
  <c r="P27" i="9"/>
  <c r="O27" i="9"/>
  <c r="I27" i="9"/>
  <c r="L27" i="9"/>
  <c r="I15" i="9"/>
  <c r="J15" i="9"/>
  <c r="L15" i="9"/>
  <c r="M15" i="9"/>
  <c r="N15" i="9"/>
  <c r="O15" i="9"/>
  <c r="P15" i="9"/>
  <c r="Q15" i="9"/>
  <c r="O247" i="9"/>
  <c r="J241" i="9"/>
  <c r="J235" i="9"/>
  <c r="M225" i="9"/>
  <c r="I219" i="9"/>
  <c r="O242" i="9"/>
  <c r="I242" i="9"/>
  <c r="N242" i="9"/>
  <c r="L242" i="9"/>
  <c r="M242" i="9"/>
  <c r="P242" i="9"/>
  <c r="O230" i="9"/>
  <c r="I230" i="9"/>
  <c r="N230" i="9"/>
  <c r="J230" i="9"/>
  <c r="Q230" i="9"/>
  <c r="P230" i="9"/>
  <c r="M230" i="9"/>
  <c r="O218" i="9"/>
  <c r="I218" i="9"/>
  <c r="N218" i="9"/>
  <c r="P218" i="9"/>
  <c r="M218" i="9"/>
  <c r="J218" i="9"/>
  <c r="Q218" i="9"/>
  <c r="O206" i="9"/>
  <c r="I206" i="9"/>
  <c r="N206" i="9"/>
  <c r="L206" i="9"/>
  <c r="Q206" i="9"/>
  <c r="Q194" i="9"/>
  <c r="N194" i="9"/>
  <c r="M194" i="9"/>
  <c r="L194" i="9"/>
  <c r="I194" i="9"/>
  <c r="J194" i="9"/>
  <c r="O194" i="9"/>
  <c r="Q182" i="9"/>
  <c r="J182" i="9"/>
  <c r="O182" i="9"/>
  <c r="P182" i="9"/>
  <c r="I182" i="9"/>
  <c r="L182" i="9"/>
  <c r="N182" i="9"/>
  <c r="Q170" i="9"/>
  <c r="L170" i="9"/>
  <c r="J170" i="9"/>
  <c r="P170" i="9"/>
  <c r="I170" i="9"/>
  <c r="O170" i="9"/>
  <c r="Q158" i="9"/>
  <c r="N158" i="9"/>
  <c r="M158" i="9"/>
  <c r="I158" i="9"/>
  <c r="J158" i="9"/>
  <c r="O158" i="9"/>
  <c r="P158" i="9"/>
  <c r="L158" i="9"/>
  <c r="Q146" i="9"/>
  <c r="J146" i="9"/>
  <c r="O146" i="9"/>
  <c r="P146" i="9"/>
  <c r="I146" i="9"/>
  <c r="N146" i="9"/>
  <c r="L146" i="9"/>
  <c r="M146" i="9"/>
  <c r="Q134" i="9"/>
  <c r="L134" i="9"/>
  <c r="O134" i="9"/>
  <c r="N134" i="9"/>
  <c r="J134" i="9"/>
  <c r="M134" i="9"/>
  <c r="P134" i="9"/>
  <c r="I134" i="9"/>
  <c r="L122" i="9"/>
  <c r="O122" i="9"/>
  <c r="P122" i="9"/>
  <c r="N122" i="9"/>
  <c r="I122" i="9"/>
  <c r="Q122" i="9"/>
  <c r="M122" i="9"/>
  <c r="J122" i="9"/>
  <c r="L110" i="9"/>
  <c r="O110" i="9"/>
  <c r="P110" i="9"/>
  <c r="I110" i="9"/>
  <c r="J110" i="9"/>
  <c r="Q110" i="9"/>
  <c r="M110" i="9"/>
  <c r="N110" i="9"/>
  <c r="L98" i="9"/>
  <c r="O98" i="9"/>
  <c r="P98" i="9"/>
  <c r="M98" i="9"/>
  <c r="J98" i="9"/>
  <c r="N98" i="9"/>
  <c r="I98" i="9"/>
  <c r="Q98" i="9"/>
  <c r="L86" i="9"/>
  <c r="O86" i="9"/>
  <c r="P86" i="9"/>
  <c r="N86" i="9"/>
  <c r="Q86" i="9"/>
  <c r="J86" i="9"/>
  <c r="I86" i="9"/>
  <c r="M86" i="9"/>
  <c r="L74" i="9"/>
  <c r="O74" i="9"/>
  <c r="P74" i="9"/>
  <c r="I74" i="9"/>
  <c r="J74" i="9"/>
  <c r="N74" i="9"/>
  <c r="M74" i="9"/>
  <c r="Q74" i="9"/>
  <c r="L62" i="9"/>
  <c r="O62" i="9"/>
  <c r="P62" i="9"/>
  <c r="M62" i="9"/>
  <c r="I62" i="9"/>
  <c r="J62" i="9"/>
  <c r="N62" i="9"/>
  <c r="Q62" i="9"/>
  <c r="L50" i="9"/>
  <c r="O50" i="9"/>
  <c r="P50" i="9"/>
  <c r="N50" i="9"/>
  <c r="Q50" i="9"/>
  <c r="I50" i="9"/>
  <c r="J50" i="9"/>
  <c r="M50" i="9"/>
  <c r="L38" i="9"/>
  <c r="O38" i="9"/>
  <c r="P38" i="9"/>
  <c r="I38" i="9"/>
  <c r="J38" i="9"/>
  <c r="Q38" i="9"/>
  <c r="M38" i="9"/>
  <c r="N38" i="9"/>
  <c r="L26" i="9"/>
  <c r="O26" i="9"/>
  <c r="P26" i="9"/>
  <c r="M26" i="9"/>
  <c r="J26" i="9"/>
  <c r="N26" i="9"/>
  <c r="Q26" i="9"/>
  <c r="I26" i="9"/>
  <c r="I14" i="9"/>
  <c r="J14" i="9"/>
  <c r="L14" i="9"/>
  <c r="M14" i="9"/>
  <c r="N14" i="9"/>
  <c r="O14" i="9"/>
  <c r="P14" i="9"/>
  <c r="Q14" i="9"/>
  <c r="M212" i="9"/>
  <c r="J198" i="9"/>
  <c r="P194" i="9"/>
  <c r="M182" i="9"/>
  <c r="Q165" i="9"/>
  <c r="M241" i="9"/>
  <c r="L241" i="9"/>
  <c r="O241" i="9"/>
  <c r="N241" i="9"/>
  <c r="P241" i="9"/>
  <c r="M229" i="9"/>
  <c r="L229" i="9"/>
  <c r="J229" i="9"/>
  <c r="I229" i="9"/>
  <c r="O229" i="9"/>
  <c r="P229" i="9"/>
  <c r="M217" i="9"/>
  <c r="L217" i="9"/>
  <c r="I217" i="9"/>
  <c r="P217" i="9"/>
  <c r="Q217" i="9"/>
  <c r="O217" i="9"/>
  <c r="N217" i="9"/>
  <c r="M205" i="9"/>
  <c r="L205" i="9"/>
  <c r="O205" i="9"/>
  <c r="N205" i="9"/>
  <c r="J205" i="9"/>
  <c r="P205" i="9"/>
  <c r="Q205" i="9"/>
  <c r="O193" i="9"/>
  <c r="I193" i="9"/>
  <c r="Q193" i="9"/>
  <c r="J193" i="9"/>
  <c r="M193" i="9"/>
  <c r="N193" i="9"/>
  <c r="L193" i="9"/>
  <c r="O181" i="9"/>
  <c r="I181" i="9"/>
  <c r="L181" i="9"/>
  <c r="M181" i="9"/>
  <c r="J181" i="9"/>
  <c r="N181" i="9"/>
  <c r="P181" i="9"/>
  <c r="Q181" i="9"/>
  <c r="O169" i="9"/>
  <c r="I169" i="9"/>
  <c r="P169" i="9"/>
  <c r="N169" i="9"/>
  <c r="J169" i="9"/>
  <c r="L169" i="9"/>
  <c r="M169" i="9"/>
  <c r="Q169" i="9"/>
  <c r="O157" i="9"/>
  <c r="I157" i="9"/>
  <c r="Q157" i="9"/>
  <c r="J157" i="9"/>
  <c r="L157" i="9"/>
  <c r="M157" i="9"/>
  <c r="N157" i="9"/>
  <c r="P157" i="9"/>
  <c r="O145" i="9"/>
  <c r="I145" i="9"/>
  <c r="L145" i="9"/>
  <c r="M145" i="9"/>
  <c r="Q145" i="9"/>
  <c r="J145" i="9"/>
  <c r="N145" i="9"/>
  <c r="P145" i="9"/>
  <c r="P133" i="9"/>
  <c r="I133" i="9"/>
  <c r="J133" i="9"/>
  <c r="M133" i="9"/>
  <c r="N133" i="9"/>
  <c r="L133" i="9"/>
  <c r="O133" i="9"/>
  <c r="Q133" i="9"/>
  <c r="P121" i="9"/>
  <c r="I121" i="9"/>
  <c r="J121" i="9"/>
  <c r="M121" i="9"/>
  <c r="N121" i="9"/>
  <c r="Q121" i="9"/>
  <c r="L121" i="9"/>
  <c r="O121" i="9"/>
  <c r="P109" i="9"/>
  <c r="I109" i="9"/>
  <c r="J109" i="9"/>
  <c r="M109" i="9"/>
  <c r="N109" i="9"/>
  <c r="Q109" i="9"/>
  <c r="O109" i="9"/>
  <c r="L109" i="9"/>
  <c r="P97" i="9"/>
  <c r="I97" i="9"/>
  <c r="J97" i="9"/>
  <c r="M97" i="9"/>
  <c r="N97" i="9"/>
  <c r="L97" i="9"/>
  <c r="O97" i="9"/>
  <c r="Q97" i="9"/>
  <c r="P85" i="9"/>
  <c r="I85" i="9"/>
  <c r="J85" i="9"/>
  <c r="M85" i="9"/>
  <c r="N85" i="9"/>
  <c r="Q85" i="9"/>
  <c r="L85" i="9"/>
  <c r="O85" i="9"/>
  <c r="P73" i="9"/>
  <c r="I73" i="9"/>
  <c r="J73" i="9"/>
  <c r="M73" i="9"/>
  <c r="N73" i="9"/>
  <c r="L73" i="9"/>
  <c r="O73" i="9"/>
  <c r="Q73" i="9"/>
  <c r="P61" i="9"/>
  <c r="I61" i="9"/>
  <c r="J61" i="9"/>
  <c r="M61" i="9"/>
  <c r="N61" i="9"/>
  <c r="L61" i="9"/>
  <c r="O61" i="9"/>
  <c r="Q61" i="9"/>
  <c r="P49" i="9"/>
  <c r="I49" i="9"/>
  <c r="J49" i="9"/>
  <c r="M49" i="9"/>
  <c r="N49" i="9"/>
  <c r="Q49" i="9"/>
  <c r="O49" i="9"/>
  <c r="L49" i="9"/>
  <c r="P37" i="9"/>
  <c r="I37" i="9"/>
  <c r="J37" i="9"/>
  <c r="M37" i="9"/>
  <c r="N37" i="9"/>
  <c r="O37" i="9"/>
  <c r="Q37" i="9"/>
  <c r="L37" i="9"/>
  <c r="P25" i="9"/>
  <c r="I25" i="9"/>
  <c r="J25" i="9"/>
  <c r="L25" i="9"/>
  <c r="M25" i="9"/>
  <c r="N25" i="9"/>
  <c r="O25" i="9"/>
  <c r="Q25" i="9"/>
  <c r="P13" i="9"/>
  <c r="Q13" i="9"/>
  <c r="I13" i="9"/>
  <c r="J13" i="9"/>
  <c r="L13" i="9"/>
  <c r="M13" i="9"/>
  <c r="N13" i="9"/>
  <c r="O13" i="9"/>
  <c r="O243" i="9"/>
  <c r="N234" i="9"/>
  <c r="L218" i="9"/>
  <c r="J206" i="9"/>
  <c r="P177" i="9"/>
  <c r="P240" i="9"/>
  <c r="Q240" i="9"/>
  <c r="J240" i="9"/>
  <c r="N240" i="9"/>
  <c r="O240" i="9"/>
  <c r="L240" i="9"/>
  <c r="P228" i="9"/>
  <c r="Q228" i="9"/>
  <c r="J228" i="9"/>
  <c r="M228" i="9"/>
  <c r="L228" i="9"/>
  <c r="O228" i="9"/>
  <c r="N228" i="9"/>
  <c r="P216" i="9"/>
  <c r="Q216" i="9"/>
  <c r="J216" i="9"/>
  <c r="I216" i="9"/>
  <c r="M216" i="9"/>
  <c r="N216" i="9"/>
  <c r="M204" i="9"/>
  <c r="J204" i="9"/>
  <c r="P204" i="9"/>
  <c r="Q204" i="9"/>
  <c r="I204" i="9"/>
  <c r="N204" i="9"/>
  <c r="O204" i="9"/>
  <c r="L204" i="9"/>
  <c r="M192" i="9"/>
  <c r="L192" i="9"/>
  <c r="N192" i="9"/>
  <c r="P192" i="9"/>
  <c r="O192" i="9"/>
  <c r="I192" i="9"/>
  <c r="Q192" i="9"/>
  <c r="M180" i="9"/>
  <c r="P180" i="9"/>
  <c r="I180" i="9"/>
  <c r="O180" i="9"/>
  <c r="J180" i="9"/>
  <c r="L180" i="9"/>
  <c r="Q180" i="9"/>
  <c r="M168" i="9"/>
  <c r="Q168" i="9"/>
  <c r="J168" i="9"/>
  <c r="L168" i="9"/>
  <c r="O168" i="9"/>
  <c r="N168" i="9"/>
  <c r="M156" i="9"/>
  <c r="L156" i="9"/>
  <c r="N156" i="9"/>
  <c r="J156" i="9"/>
  <c r="O156" i="9"/>
  <c r="P156" i="9"/>
  <c r="Q156" i="9"/>
  <c r="I156" i="9"/>
  <c r="M144" i="9"/>
  <c r="P144" i="9"/>
  <c r="I144" i="9"/>
  <c r="O144" i="9"/>
  <c r="Q144" i="9"/>
  <c r="L144" i="9"/>
  <c r="N144" i="9"/>
  <c r="J144" i="9"/>
  <c r="N132" i="9"/>
  <c r="L132" i="9"/>
  <c r="M132" i="9"/>
  <c r="J132" i="9"/>
  <c r="O132" i="9"/>
  <c r="I132" i="9"/>
  <c r="P132" i="9"/>
  <c r="Q132" i="9"/>
  <c r="N120" i="9"/>
  <c r="L120" i="9"/>
  <c r="P120" i="9"/>
  <c r="Q120" i="9"/>
  <c r="O120" i="9"/>
  <c r="I120" i="9"/>
  <c r="J120" i="9"/>
  <c r="M120" i="9"/>
  <c r="N108" i="9"/>
  <c r="L108" i="9"/>
  <c r="J108" i="9"/>
  <c r="O108" i="9"/>
  <c r="P108" i="9"/>
  <c r="Q108" i="9"/>
  <c r="M108" i="9"/>
  <c r="I108" i="9"/>
  <c r="N96" i="9"/>
  <c r="L96" i="9"/>
  <c r="O96" i="9"/>
  <c r="M96" i="9"/>
  <c r="Q96" i="9"/>
  <c r="P96" i="9"/>
  <c r="I96" i="9"/>
  <c r="J96" i="9"/>
  <c r="N84" i="9"/>
  <c r="L84" i="9"/>
  <c r="I84" i="9"/>
  <c r="P84" i="9"/>
  <c r="Q84" i="9"/>
  <c r="O84" i="9"/>
  <c r="J84" i="9"/>
  <c r="M84" i="9"/>
  <c r="N72" i="9"/>
  <c r="L72" i="9"/>
  <c r="J72" i="9"/>
  <c r="M72" i="9"/>
  <c r="O72" i="9"/>
  <c r="I72" i="9"/>
  <c r="P72" i="9"/>
  <c r="Q72" i="9"/>
  <c r="N60" i="9"/>
  <c r="L60" i="9"/>
  <c r="O60" i="9"/>
  <c r="M60" i="9"/>
  <c r="P60" i="9"/>
  <c r="J60" i="9"/>
  <c r="I60" i="9"/>
  <c r="Q60" i="9"/>
  <c r="N48" i="9"/>
  <c r="L48" i="9"/>
  <c r="I48" i="9"/>
  <c r="P48" i="9"/>
  <c r="Q48" i="9"/>
  <c r="M48" i="9"/>
  <c r="J48" i="9"/>
  <c r="O48" i="9"/>
  <c r="N36" i="9"/>
  <c r="L36" i="9"/>
  <c r="J36" i="9"/>
  <c r="I36" i="9"/>
  <c r="O36" i="9"/>
  <c r="Q36" i="9"/>
  <c r="M36" i="9"/>
  <c r="P36" i="9"/>
  <c r="N24" i="9"/>
  <c r="P24" i="9"/>
  <c r="J24" i="9"/>
  <c r="L24" i="9"/>
  <c r="I24" i="9"/>
  <c r="M24" i="9"/>
  <c r="Q24" i="9"/>
  <c r="O24" i="9"/>
  <c r="N12" i="9"/>
  <c r="O12" i="9"/>
  <c r="P12" i="9"/>
  <c r="Q12" i="9"/>
  <c r="I12" i="9"/>
  <c r="J12" i="9"/>
  <c r="L12" i="9"/>
  <c r="M12" i="9"/>
  <c r="O246" i="9"/>
  <c r="L243" i="9"/>
  <c r="M240" i="9"/>
  <c r="N237" i="9"/>
  <c r="M234" i="9"/>
  <c r="L231" i="9"/>
  <c r="Q224" i="9"/>
  <c r="P201" i="9"/>
  <c r="O197" i="9"/>
  <c r="L185" i="9"/>
  <c r="L177" i="9"/>
  <c r="L250" i="9"/>
  <c r="M250" i="9"/>
  <c r="O250" i="9"/>
  <c r="L238" i="9"/>
  <c r="M238" i="9"/>
  <c r="J238" i="9"/>
  <c r="L226" i="9"/>
  <c r="M226" i="9"/>
  <c r="Q226" i="9"/>
  <c r="I226" i="9"/>
  <c r="P226" i="9"/>
  <c r="L214" i="9"/>
  <c r="M214" i="9"/>
  <c r="N214" i="9"/>
  <c r="O214" i="9"/>
  <c r="I202" i="9"/>
  <c r="O202" i="9"/>
  <c r="J202" i="9"/>
  <c r="Q202" i="9"/>
  <c r="P202" i="9"/>
  <c r="I190" i="9"/>
  <c r="O190" i="9"/>
  <c r="M190" i="9"/>
  <c r="L190" i="9"/>
  <c r="P190" i="9"/>
  <c r="N190" i="9"/>
  <c r="I178" i="9"/>
  <c r="O178" i="9"/>
  <c r="N178" i="9"/>
  <c r="P178" i="9"/>
  <c r="L178" i="9"/>
  <c r="M178" i="9"/>
  <c r="I166" i="9"/>
  <c r="O166" i="9"/>
  <c r="J166" i="9"/>
  <c r="Q166" i="9"/>
  <c r="N166" i="9"/>
  <c r="M166" i="9"/>
  <c r="I154" i="9"/>
  <c r="O154" i="9"/>
  <c r="M154" i="9"/>
  <c r="L154" i="9"/>
  <c r="J154" i="9"/>
  <c r="I142" i="9"/>
  <c r="O142" i="9"/>
  <c r="N142" i="9"/>
  <c r="P142" i="9"/>
  <c r="J142" i="9"/>
  <c r="J130" i="9"/>
  <c r="O130" i="9"/>
  <c r="P130" i="9"/>
  <c r="N130" i="9"/>
  <c r="I130" i="9"/>
  <c r="J118" i="9"/>
  <c r="O118" i="9"/>
  <c r="P118" i="9"/>
  <c r="I118" i="9"/>
  <c r="Q118" i="9"/>
  <c r="N118" i="9"/>
  <c r="J106" i="9"/>
  <c r="O106" i="9"/>
  <c r="P106" i="9"/>
  <c r="L106" i="9"/>
  <c r="M106" i="9"/>
  <c r="I106" i="9"/>
  <c r="J94" i="9"/>
  <c r="O94" i="9"/>
  <c r="P94" i="9"/>
  <c r="Q94" i="9"/>
  <c r="N94" i="9"/>
  <c r="L94" i="9"/>
  <c r="J82" i="9"/>
  <c r="O82" i="9"/>
  <c r="P82" i="9"/>
  <c r="I82" i="9"/>
  <c r="N82" i="9"/>
  <c r="Q82" i="9"/>
  <c r="J70" i="9"/>
  <c r="O70" i="9"/>
  <c r="P70" i="9"/>
  <c r="L70" i="9"/>
  <c r="M70" i="9"/>
  <c r="J58" i="9"/>
  <c r="O58" i="9"/>
  <c r="P58" i="9"/>
  <c r="Q58" i="9"/>
  <c r="N58" i="9"/>
  <c r="I58" i="9"/>
  <c r="M58" i="9"/>
  <c r="J46" i="9"/>
  <c r="O46" i="9"/>
  <c r="P46" i="9"/>
  <c r="I46" i="9"/>
  <c r="M46" i="9"/>
  <c r="L46" i="9"/>
  <c r="Q46" i="9"/>
  <c r="N46" i="9"/>
  <c r="J34" i="9"/>
  <c r="O34" i="9"/>
  <c r="P34" i="9"/>
  <c r="L34" i="9"/>
  <c r="M34" i="9"/>
  <c r="Q34" i="9"/>
  <c r="I34" i="9"/>
  <c r="N34" i="9"/>
  <c r="J22" i="9"/>
  <c r="L22" i="9"/>
  <c r="N22" i="9"/>
  <c r="O22" i="9"/>
  <c r="P22" i="9"/>
  <c r="M22" i="9"/>
  <c r="Q22" i="9"/>
  <c r="I22" i="9"/>
  <c r="J10" i="9"/>
  <c r="L10" i="9"/>
  <c r="M10" i="9"/>
  <c r="N10" i="9"/>
  <c r="O10" i="9"/>
  <c r="P10" i="9"/>
  <c r="Q10" i="9"/>
  <c r="I10" i="9"/>
  <c r="Q232" i="9"/>
  <c r="J226" i="9"/>
  <c r="M160" i="9"/>
  <c r="Q136" i="9"/>
  <c r="N148" i="9"/>
  <c r="Q130" i="9"/>
  <c r="Q100" i="9"/>
  <c r="Q64" i="9"/>
  <c r="M130" i="9"/>
  <c r="Q124" i="9"/>
  <c r="M118" i="9"/>
  <c r="M82" i="9"/>
  <c r="P238" i="9"/>
  <c r="Q196" i="9"/>
  <c r="N172" i="9"/>
  <c r="L130" i="9"/>
  <c r="N124" i="9"/>
  <c r="L118" i="9"/>
  <c r="L82" i="9"/>
  <c r="N238" i="9"/>
  <c r="P214" i="9"/>
  <c r="Q106" i="9"/>
  <c r="Q70" i="9"/>
  <c r="L244" i="9"/>
  <c r="M244" i="9"/>
  <c r="Q244" i="9"/>
  <c r="I244" i="9"/>
  <c r="P244" i="9"/>
  <c r="L232" i="9"/>
  <c r="M232" i="9"/>
  <c r="N232" i="9"/>
  <c r="O232" i="9"/>
  <c r="L220" i="9"/>
  <c r="M220" i="9"/>
  <c r="J220" i="9"/>
  <c r="L208" i="9"/>
  <c r="M208" i="9"/>
  <c r="Q208" i="9"/>
  <c r="I208" i="9"/>
  <c r="P208" i="9"/>
  <c r="I196" i="9"/>
  <c r="O196" i="9"/>
  <c r="N196" i="9"/>
  <c r="P196" i="9"/>
  <c r="J196" i="9"/>
  <c r="I184" i="9"/>
  <c r="O184" i="9"/>
  <c r="J184" i="9"/>
  <c r="Q184" i="9"/>
  <c r="L184" i="9"/>
  <c r="I172" i="9"/>
  <c r="O172" i="9"/>
  <c r="M172" i="9"/>
  <c r="L172" i="9"/>
  <c r="Q172" i="9"/>
  <c r="I160" i="9"/>
  <c r="O160" i="9"/>
  <c r="N160" i="9"/>
  <c r="P160" i="9"/>
  <c r="Q160" i="9"/>
  <c r="I148" i="9"/>
  <c r="O148" i="9"/>
  <c r="J148" i="9"/>
  <c r="Q148" i="9"/>
  <c r="P148" i="9"/>
  <c r="I136" i="9"/>
  <c r="O136" i="9"/>
  <c r="M136" i="9"/>
  <c r="L136" i="9"/>
  <c r="P136" i="9"/>
  <c r="N136" i="9"/>
  <c r="J124" i="9"/>
  <c r="O124" i="9"/>
  <c r="P124" i="9"/>
  <c r="L124" i="9"/>
  <c r="I124" i="9"/>
  <c r="J112" i="9"/>
  <c r="O112" i="9"/>
  <c r="P112" i="9"/>
  <c r="Q112" i="9"/>
  <c r="N112" i="9"/>
  <c r="I112" i="9"/>
  <c r="J100" i="9"/>
  <c r="O100" i="9"/>
  <c r="P100" i="9"/>
  <c r="I100" i="9"/>
  <c r="M100" i="9"/>
  <c r="L100" i="9"/>
  <c r="J88" i="9"/>
  <c r="O88" i="9"/>
  <c r="P88" i="9"/>
  <c r="L88" i="9"/>
  <c r="M88" i="9"/>
  <c r="Q88" i="9"/>
  <c r="N88" i="9"/>
  <c r="I88" i="9"/>
  <c r="J76" i="9"/>
  <c r="O76" i="9"/>
  <c r="P76" i="9"/>
  <c r="Q76" i="9"/>
  <c r="N76" i="9"/>
  <c r="M76" i="9"/>
  <c r="J64" i="9"/>
  <c r="O64" i="9"/>
  <c r="P64" i="9"/>
  <c r="I64" i="9"/>
  <c r="M64" i="9"/>
  <c r="L64" i="9"/>
  <c r="J52" i="9"/>
  <c r="O52" i="9"/>
  <c r="P52" i="9"/>
  <c r="L52" i="9"/>
  <c r="M52" i="9"/>
  <c r="I52" i="9"/>
  <c r="Q52" i="9"/>
  <c r="N52" i="9"/>
  <c r="J40" i="9"/>
  <c r="O40" i="9"/>
  <c r="P40" i="9"/>
  <c r="Q40" i="9"/>
  <c r="N40" i="9"/>
  <c r="L40" i="9"/>
  <c r="M40" i="9"/>
  <c r="J28" i="9"/>
  <c r="O28" i="9"/>
  <c r="P28" i="9"/>
  <c r="I28" i="9"/>
  <c r="L28" i="9"/>
  <c r="N28" i="9"/>
  <c r="Q28" i="9"/>
  <c r="M28" i="9"/>
  <c r="J16" i="9"/>
  <c r="L16" i="9"/>
  <c r="M16" i="9"/>
  <c r="N16" i="9"/>
  <c r="O16" i="9"/>
  <c r="P16" i="9"/>
  <c r="Q16" i="9"/>
  <c r="I16" i="9"/>
  <c r="N244" i="9"/>
  <c r="Q220" i="9"/>
  <c r="Q154" i="9"/>
  <c r="N106" i="9"/>
  <c r="N70" i="9"/>
  <c r="P154" i="9"/>
  <c r="Q142" i="9"/>
  <c r="N154" i="9"/>
  <c r="M142" i="9"/>
  <c r="I70" i="9"/>
  <c r="O226" i="9"/>
  <c r="N220" i="9"/>
  <c r="N202" i="9"/>
  <c r="Q178" i="9"/>
  <c r="L142" i="9"/>
  <c r="M94" i="9"/>
  <c r="L76" i="9"/>
  <c r="M112" i="9"/>
  <c r="I220" i="9"/>
  <c r="L202" i="9"/>
  <c r="J178" i="9"/>
  <c r="L166" i="9"/>
  <c r="L112" i="9"/>
  <c r="I94" i="9"/>
  <c r="I76" i="9"/>
  <c r="L58" i="9"/>
  <c r="I40" i="9"/>
  <c r="O6" i="9"/>
  <c r="P6" i="9"/>
  <c r="Q5" i="9"/>
  <c r="O5" i="9"/>
  <c r="P5" i="9"/>
  <c r="I5" i="9"/>
  <c r="N5" i="9"/>
  <c r="N6" i="9"/>
  <c r="F51" i="7"/>
  <c r="F3" i="7"/>
  <c r="F13" i="10"/>
  <c r="F12" i="10"/>
  <c r="F11" i="10"/>
  <c r="E12" i="10"/>
  <c r="E13" i="10"/>
  <c r="E11" i="10"/>
  <c r="H4" i="9"/>
  <c r="K4" i="9"/>
  <c r="I3" i="8"/>
  <c r="J3" i="8"/>
  <c r="I4" i="8"/>
  <c r="J4" i="8"/>
  <c r="I5" i="8"/>
  <c r="J5" i="8"/>
  <c r="I6" i="8"/>
  <c r="J6" i="8"/>
  <c r="I7" i="8"/>
  <c r="J7" i="8"/>
  <c r="I8" i="8"/>
  <c r="J8" i="8"/>
  <c r="I9" i="8"/>
  <c r="J9" i="8"/>
  <c r="I10" i="8"/>
  <c r="J10" i="8"/>
  <c r="I11" i="8"/>
  <c r="J11" i="8"/>
  <c r="I12" i="8"/>
  <c r="J12" i="8"/>
  <c r="I13" i="8"/>
  <c r="J13" i="8"/>
  <c r="I14" i="8"/>
  <c r="J14" i="8"/>
  <c r="I15" i="8"/>
  <c r="J15" i="8"/>
  <c r="I16" i="8"/>
  <c r="J16" i="8"/>
  <c r="I17" i="8"/>
  <c r="J17" i="8"/>
  <c r="I18" i="8"/>
  <c r="J18" i="8"/>
  <c r="I19" i="8"/>
  <c r="J19" i="8"/>
  <c r="I20" i="8"/>
  <c r="J20" i="8"/>
  <c r="I21" i="8"/>
  <c r="J21" i="8"/>
  <c r="I22" i="8"/>
  <c r="J22" i="8"/>
  <c r="I23" i="8"/>
  <c r="J23" i="8"/>
  <c r="I24" i="8"/>
  <c r="J24" i="8"/>
  <c r="I25" i="8"/>
  <c r="J25" i="8"/>
  <c r="I26" i="8"/>
  <c r="J26" i="8"/>
  <c r="I27" i="8"/>
  <c r="J27" i="8"/>
  <c r="I28" i="8"/>
  <c r="J28" i="8"/>
  <c r="I29" i="8"/>
  <c r="J29" i="8"/>
  <c r="I30" i="8"/>
  <c r="J30" i="8"/>
  <c r="I31" i="8"/>
  <c r="J31" i="8"/>
  <c r="I32" i="8"/>
  <c r="J32" i="8"/>
  <c r="I33" i="8"/>
  <c r="J33" i="8"/>
  <c r="I34" i="8"/>
  <c r="J34" i="8"/>
  <c r="I35" i="8"/>
  <c r="J35" i="8"/>
  <c r="I36" i="8"/>
  <c r="J36" i="8"/>
  <c r="I37" i="8"/>
  <c r="J37" i="8"/>
  <c r="I38" i="8"/>
  <c r="J38" i="8"/>
  <c r="I39" i="8"/>
  <c r="J39" i="8"/>
  <c r="I40" i="8"/>
  <c r="J40" i="8"/>
  <c r="I41" i="8"/>
  <c r="J41" i="8"/>
  <c r="I42" i="8"/>
  <c r="J42" i="8"/>
  <c r="I43" i="8"/>
  <c r="J43" i="8"/>
  <c r="I44" i="8"/>
  <c r="J44" i="8"/>
  <c r="I45" i="8"/>
  <c r="J45" i="8"/>
  <c r="I46" i="8"/>
  <c r="J46" i="8"/>
  <c r="I47" i="8"/>
  <c r="J47" i="8"/>
  <c r="I48" i="8"/>
  <c r="J48" i="8"/>
  <c r="I49" i="8"/>
  <c r="J49" i="8"/>
  <c r="I50" i="8"/>
  <c r="J50" i="8"/>
  <c r="I51" i="8"/>
  <c r="J51" i="8"/>
  <c r="I52" i="8"/>
  <c r="J52" i="8"/>
  <c r="I53" i="8"/>
  <c r="J53" i="8"/>
  <c r="I54" i="8"/>
  <c r="J54" i="8"/>
  <c r="I55" i="8"/>
  <c r="J55" i="8"/>
  <c r="I56" i="8"/>
  <c r="J56" i="8"/>
  <c r="I57" i="8"/>
  <c r="J57" i="8"/>
  <c r="I58" i="8"/>
  <c r="J58" i="8"/>
  <c r="I59" i="8"/>
  <c r="J59" i="8"/>
  <c r="I60" i="8"/>
  <c r="J60" i="8"/>
  <c r="I61" i="8"/>
  <c r="J61" i="8"/>
  <c r="I62" i="8"/>
  <c r="J62" i="8"/>
  <c r="I63" i="8"/>
  <c r="J63" i="8"/>
  <c r="I64" i="8"/>
  <c r="J64" i="8"/>
  <c r="I65" i="8"/>
  <c r="J65" i="8"/>
  <c r="I66" i="8"/>
  <c r="J66" i="8"/>
  <c r="I67" i="8"/>
  <c r="J67" i="8"/>
  <c r="I68" i="8"/>
  <c r="J68" i="8"/>
  <c r="I69" i="8"/>
  <c r="J69" i="8"/>
  <c r="I70" i="8"/>
  <c r="J70" i="8"/>
  <c r="I71" i="8"/>
  <c r="J71" i="8"/>
  <c r="I72" i="8"/>
  <c r="J72" i="8"/>
  <c r="I73" i="8"/>
  <c r="J73" i="8"/>
  <c r="I74" i="8"/>
  <c r="J74" i="8"/>
  <c r="I75" i="8"/>
  <c r="J75" i="8"/>
  <c r="I76" i="8"/>
  <c r="J76" i="8"/>
  <c r="I77" i="8"/>
  <c r="J77" i="8"/>
  <c r="I78" i="8"/>
  <c r="J78" i="8"/>
  <c r="I79" i="8"/>
  <c r="J79" i="8"/>
  <c r="I80" i="8"/>
  <c r="J80" i="8"/>
  <c r="I81" i="8"/>
  <c r="J81" i="8"/>
  <c r="I82" i="8"/>
  <c r="J82" i="8"/>
  <c r="I83" i="8"/>
  <c r="J83" i="8"/>
  <c r="I84" i="8"/>
  <c r="J84" i="8"/>
  <c r="I85" i="8"/>
  <c r="J85" i="8"/>
  <c r="I86" i="8"/>
  <c r="J86" i="8"/>
  <c r="I87" i="8"/>
  <c r="J87" i="8"/>
  <c r="I88" i="8"/>
  <c r="J88" i="8"/>
  <c r="I89" i="8"/>
  <c r="J89" i="8"/>
  <c r="I90" i="8"/>
  <c r="J90" i="8"/>
  <c r="I91" i="8"/>
  <c r="J91" i="8"/>
  <c r="I92" i="8"/>
  <c r="J92" i="8"/>
  <c r="I93" i="8"/>
  <c r="J93" i="8"/>
  <c r="I94" i="8"/>
  <c r="J94" i="8"/>
  <c r="I95" i="8"/>
  <c r="J95" i="8"/>
  <c r="I96" i="8"/>
  <c r="J96" i="8"/>
  <c r="I97" i="8"/>
  <c r="J97" i="8"/>
  <c r="I98" i="8"/>
  <c r="J98" i="8"/>
  <c r="I99" i="8"/>
  <c r="J99" i="8"/>
  <c r="I100" i="8"/>
  <c r="J100" i="8"/>
  <c r="I101" i="8"/>
  <c r="J101" i="8"/>
  <c r="I102" i="8"/>
  <c r="J102" i="8"/>
  <c r="I103" i="8"/>
  <c r="J103" i="8"/>
  <c r="I104" i="8"/>
  <c r="J104" i="8"/>
  <c r="I105" i="8"/>
  <c r="J105" i="8"/>
  <c r="I106" i="8"/>
  <c r="J106" i="8"/>
  <c r="I107" i="8"/>
  <c r="J107" i="8"/>
  <c r="I108" i="8"/>
  <c r="J108" i="8"/>
  <c r="I109" i="8"/>
  <c r="J109" i="8"/>
  <c r="I110" i="8"/>
  <c r="J110" i="8"/>
  <c r="I111" i="8"/>
  <c r="J111" i="8"/>
  <c r="J2" i="8"/>
  <c r="I2" i="8"/>
  <c r="N250" i="9"/>
  <c r="Q250" i="9"/>
  <c r="P250" i="9"/>
  <c r="J5" i="9"/>
  <c r="Q6" i="9"/>
  <c r="I6" i="9"/>
  <c r="J6" i="9"/>
  <c r="H3" i="9"/>
  <c r="K3" i="9"/>
  <c r="I250" i="9"/>
  <c r="J250" i="9"/>
  <c r="H21" i="8"/>
  <c r="H22" i="8"/>
  <c r="G35" i="8"/>
  <c r="G36" i="8"/>
  <c r="G37" i="8"/>
  <c r="G38" i="8"/>
  <c r="G39" i="8"/>
  <c r="G40" i="8"/>
  <c r="G41" i="8"/>
  <c r="G42" i="8"/>
  <c r="G43" i="8"/>
  <c r="G44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E4" i="10"/>
  <c r="G85" i="8"/>
  <c r="F5" i="10"/>
  <c r="H27" i="8"/>
  <c r="F6" i="10"/>
  <c r="H50" i="8"/>
  <c r="F7" i="10"/>
  <c r="H103" i="8"/>
  <c r="F8" i="10"/>
  <c r="H4" i="8"/>
  <c r="H44" i="8"/>
  <c r="H40" i="8"/>
  <c r="H38" i="8"/>
  <c r="F4" i="10"/>
  <c r="H86" i="8"/>
  <c r="E6" i="10"/>
  <c r="G49" i="8"/>
  <c r="E7" i="10"/>
  <c r="G97" i="8"/>
  <c r="E8" i="10"/>
  <c r="G3" i="8"/>
  <c r="E9" i="10"/>
  <c r="G61" i="8"/>
  <c r="E10" i="10"/>
  <c r="G21" i="8"/>
  <c r="E5" i="10"/>
  <c r="G27" i="8"/>
  <c r="C3" i="7"/>
  <c r="K3" i="7"/>
  <c r="M3" i="7"/>
  <c r="J3" i="7"/>
  <c r="I3" i="7"/>
  <c r="H90" i="8"/>
  <c r="H9" i="8"/>
  <c r="H8" i="8"/>
  <c r="H7" i="8"/>
  <c r="H83" i="8"/>
  <c r="H55" i="8"/>
  <c r="H48" i="8"/>
  <c r="G29" i="8"/>
  <c r="H54" i="8"/>
  <c r="G23" i="8"/>
  <c r="H47" i="8"/>
  <c r="G5" i="8"/>
  <c r="H91" i="8"/>
  <c r="H20" i="8"/>
  <c r="G91" i="8"/>
  <c r="G57" i="8"/>
  <c r="H19" i="8"/>
  <c r="G99" i="8"/>
  <c r="H89" i="8"/>
  <c r="H15" i="8"/>
  <c r="G87" i="8"/>
  <c r="G75" i="8"/>
  <c r="H53" i="8"/>
  <c r="H14" i="8"/>
  <c r="H85" i="8"/>
  <c r="G51" i="8"/>
  <c r="H13" i="8"/>
  <c r="G17" i="8"/>
  <c r="H84" i="8"/>
  <c r="G63" i="8"/>
  <c r="H49" i="8"/>
  <c r="G11" i="8"/>
  <c r="G111" i="8"/>
  <c r="G105" i="8"/>
  <c r="G45" i="8"/>
  <c r="G81" i="8"/>
  <c r="G93" i="8"/>
  <c r="G69" i="8"/>
  <c r="H3" i="8"/>
  <c r="H108" i="8"/>
  <c r="H102" i="8"/>
  <c r="H96" i="8"/>
  <c r="H32" i="8"/>
  <c r="H26" i="8"/>
  <c r="G108" i="8"/>
  <c r="G102" i="8"/>
  <c r="G96" i="8"/>
  <c r="G90" i="8"/>
  <c r="G84" i="8"/>
  <c r="G78" i="8"/>
  <c r="G72" i="8"/>
  <c r="G66" i="8"/>
  <c r="G60" i="8"/>
  <c r="G54" i="8"/>
  <c r="G48" i="8"/>
  <c r="G32" i="8"/>
  <c r="G26" i="8"/>
  <c r="G20" i="8"/>
  <c r="G14" i="8"/>
  <c r="G8" i="8"/>
  <c r="H39" i="8"/>
  <c r="G107" i="8"/>
  <c r="G101" i="8"/>
  <c r="G95" i="8"/>
  <c r="G89" i="8"/>
  <c r="G83" i="8"/>
  <c r="G77" i="8"/>
  <c r="G71" i="8"/>
  <c r="G65" i="8"/>
  <c r="G59" i="8"/>
  <c r="G53" i="8"/>
  <c r="G47" i="8"/>
  <c r="G31" i="8"/>
  <c r="G25" i="8"/>
  <c r="G19" i="8"/>
  <c r="G13" i="8"/>
  <c r="G7" i="8"/>
  <c r="H101" i="8"/>
  <c r="H31" i="8"/>
  <c r="G2" i="8"/>
  <c r="H106" i="8"/>
  <c r="H100" i="8"/>
  <c r="H94" i="8"/>
  <c r="H88" i="8"/>
  <c r="H82" i="8"/>
  <c r="H52" i="8"/>
  <c r="H46" i="8"/>
  <c r="H30" i="8"/>
  <c r="H24" i="8"/>
  <c r="H18" i="8"/>
  <c r="H12" i="8"/>
  <c r="H6" i="8"/>
  <c r="H95" i="8"/>
  <c r="H2" i="8"/>
  <c r="G106" i="8"/>
  <c r="G100" i="8"/>
  <c r="G94" i="8"/>
  <c r="G88" i="8"/>
  <c r="G82" i="8"/>
  <c r="G76" i="8"/>
  <c r="G70" i="8"/>
  <c r="G64" i="8"/>
  <c r="G58" i="8"/>
  <c r="G52" i="8"/>
  <c r="G46" i="8"/>
  <c r="G30" i="8"/>
  <c r="G24" i="8"/>
  <c r="G18" i="8"/>
  <c r="G12" i="8"/>
  <c r="G6" i="8"/>
  <c r="H107" i="8"/>
  <c r="H25" i="8"/>
  <c r="H111" i="8"/>
  <c r="H105" i="8"/>
  <c r="H99" i="8"/>
  <c r="H93" i="8"/>
  <c r="H87" i="8"/>
  <c r="H51" i="8"/>
  <c r="H45" i="8"/>
  <c r="H29" i="8"/>
  <c r="H23" i="8"/>
  <c r="H17" i="8"/>
  <c r="H11" i="8"/>
  <c r="H5" i="8"/>
  <c r="H110" i="8"/>
  <c r="H104" i="8"/>
  <c r="H98" i="8"/>
  <c r="H92" i="8"/>
  <c r="H56" i="8"/>
  <c r="H34" i="8"/>
  <c r="H28" i="8"/>
  <c r="H16" i="8"/>
  <c r="H10" i="8"/>
  <c r="G110" i="8"/>
  <c r="G104" i="8"/>
  <c r="G98" i="8"/>
  <c r="G92" i="8"/>
  <c r="G86" i="8"/>
  <c r="G80" i="8"/>
  <c r="G74" i="8"/>
  <c r="G68" i="8"/>
  <c r="G62" i="8"/>
  <c r="G56" i="8"/>
  <c r="G50" i="8"/>
  <c r="G34" i="8"/>
  <c r="G28" i="8"/>
  <c r="G22" i="8"/>
  <c r="G16" i="8"/>
  <c r="G10" i="8"/>
  <c r="G4" i="8"/>
  <c r="H109" i="8"/>
  <c r="H97" i="8"/>
  <c r="H33" i="8"/>
  <c r="G109" i="8"/>
  <c r="G103" i="8"/>
  <c r="G79" i="8"/>
  <c r="G73" i="8"/>
  <c r="G67" i="8"/>
  <c r="G55" i="8"/>
  <c r="G33" i="8"/>
  <c r="G15" i="8"/>
  <c r="G9" i="8"/>
  <c r="H43" i="8"/>
  <c r="H37" i="8"/>
  <c r="H42" i="8"/>
  <c r="H36" i="8"/>
  <c r="H41" i="8"/>
  <c r="H35" i="8"/>
  <c r="L4" i="9"/>
  <c r="N4" i="9"/>
  <c r="O4" i="9"/>
  <c r="O3" i="9"/>
  <c r="L3" i="9"/>
  <c r="M3" i="9"/>
  <c r="G3" i="7"/>
  <c r="Q4" i="9"/>
  <c r="M4" i="9"/>
  <c r="P4" i="9"/>
  <c r="P3" i="9"/>
  <c r="N3" i="9"/>
  <c r="Q3" i="9"/>
  <c r="I4" i="9"/>
  <c r="J4" i="9"/>
  <c r="I3" i="9"/>
  <c r="J3" i="9"/>
  <c r="L3" i="7"/>
  <c r="H3" i="7"/>
</calcChain>
</file>

<file path=xl/sharedStrings.xml><?xml version="1.0" encoding="utf-8"?>
<sst xmlns="http://schemas.openxmlformats.org/spreadsheetml/2006/main" count="763" uniqueCount="749">
  <si>
    <t>Sportoló adatai</t>
  </si>
  <si>
    <t>Igen/Nem</t>
  </si>
  <si>
    <t>Versenykönyv iglnylés</t>
  </si>
  <si>
    <t>Nem</t>
  </si>
  <si>
    <t>Szakágak</t>
  </si>
  <si>
    <t>Országok</t>
  </si>
  <si>
    <t>Közterület jellege</t>
  </si>
  <si>
    <t>Igen</t>
  </si>
  <si>
    <t>Férfi</t>
  </si>
  <si>
    <t>Cheer</t>
  </si>
  <si>
    <t>Afganisztán</t>
  </si>
  <si>
    <t>akna</t>
  </si>
  <si>
    <t>Új</t>
  </si>
  <si>
    <t>Nő</t>
  </si>
  <si>
    <t>Dance</t>
  </si>
  <si>
    <t>Albánia</t>
  </si>
  <si>
    <t>állami gazdaság</t>
  </si>
  <si>
    <t>Pótlás</t>
  </si>
  <si>
    <t>Cheer &amp; Dance</t>
  </si>
  <si>
    <t>Algéria</t>
  </si>
  <si>
    <t>állomás</t>
  </si>
  <si>
    <t>Amerikai Egyesült Államok</t>
  </si>
  <si>
    <t>aluljáró</t>
  </si>
  <si>
    <t>Amerikai Szamoa</t>
  </si>
  <si>
    <t>árok</t>
  </si>
  <si>
    <t>Amerikai Virgin-szigetek</t>
  </si>
  <si>
    <t>átjáró</t>
  </si>
  <si>
    <t>Andorra</t>
  </si>
  <si>
    <t>bánya</t>
  </si>
  <si>
    <t>Angola</t>
  </si>
  <si>
    <t>bokor</t>
  </si>
  <si>
    <t>Anguilla</t>
  </si>
  <si>
    <t>csatornaőrház</t>
  </si>
  <si>
    <t>Antigua</t>
  </si>
  <si>
    <t>domb</t>
  </si>
  <si>
    <t>Argentina</t>
  </si>
  <si>
    <t>dűlő</t>
  </si>
  <si>
    <t>Aruba</t>
  </si>
  <si>
    <t>dűlőút</t>
  </si>
  <si>
    <t>Ascension-sziget</t>
  </si>
  <si>
    <t>emlékút</t>
  </si>
  <si>
    <t>Ausztrália</t>
  </si>
  <si>
    <t>erdeje</t>
  </si>
  <si>
    <t>Ausztria</t>
  </si>
  <si>
    <t>erdő</t>
  </si>
  <si>
    <t>Azerbajdzsán</t>
  </si>
  <si>
    <t>erdősor</t>
  </si>
  <si>
    <t>Bahama-szigetek Nassau</t>
  </si>
  <si>
    <t>farm</t>
  </si>
  <si>
    <t>Bahrain</t>
  </si>
  <si>
    <t>fasor</t>
  </si>
  <si>
    <t>Banglades</t>
  </si>
  <si>
    <t>fennsík</t>
  </si>
  <si>
    <t>Barbadosz</t>
  </si>
  <si>
    <t>forduló</t>
  </si>
  <si>
    <t>Belgium</t>
  </si>
  <si>
    <t>forrás</t>
  </si>
  <si>
    <t>Belize</t>
  </si>
  <si>
    <t>főtér</t>
  </si>
  <si>
    <t>Belorusszia</t>
  </si>
  <si>
    <t>főút</t>
  </si>
  <si>
    <t>Benin</t>
  </si>
  <si>
    <t>gát</t>
  </si>
  <si>
    <t>Bermuda</t>
  </si>
  <si>
    <t>gátőrház</t>
  </si>
  <si>
    <t>Bhután</t>
  </si>
  <si>
    <t>hajóállomás</t>
  </si>
  <si>
    <t>Bolívia</t>
  </si>
  <si>
    <t>határsor</t>
  </si>
  <si>
    <t>Bosznia-Hercegovina</t>
  </si>
  <si>
    <t>határút</t>
  </si>
  <si>
    <t>Botswana</t>
  </si>
  <si>
    <t>hegy</t>
  </si>
  <si>
    <t>Bourkina Fasso</t>
  </si>
  <si>
    <t>helyrajzi szám (HRSZ.)</t>
  </si>
  <si>
    <t>Brazília</t>
  </si>
  <si>
    <t>hídfő</t>
  </si>
  <si>
    <t>Brit Virgin-szigetek</t>
  </si>
  <si>
    <t>ipartelep</t>
  </si>
  <si>
    <t>Brunei</t>
  </si>
  <si>
    <t>kapu</t>
  </si>
  <si>
    <t>Bulgária</t>
  </si>
  <si>
    <t>kereszt</t>
  </si>
  <si>
    <t>Burkina Faso</t>
  </si>
  <si>
    <t>kert</t>
  </si>
  <si>
    <t>Burundi</t>
  </si>
  <si>
    <t>kertalja</t>
  </si>
  <si>
    <t>Chile</t>
  </si>
  <si>
    <t>kertek</t>
  </si>
  <si>
    <t>Ciprus</t>
  </si>
  <si>
    <t>kerület</t>
  </si>
  <si>
    <t>Comore-szigetek</t>
  </si>
  <si>
    <t>kilátó</t>
  </si>
  <si>
    <t>Cook-szigetek</t>
  </si>
  <si>
    <t>kolónia</t>
  </si>
  <si>
    <t>Costa Rica</t>
  </si>
  <si>
    <t>korzó</t>
  </si>
  <si>
    <t>Csád</t>
  </si>
  <si>
    <t>kőbánya</t>
  </si>
  <si>
    <t>Csehország</t>
  </si>
  <si>
    <t>körönd</t>
  </si>
  <si>
    <t>Dánia</t>
  </si>
  <si>
    <t>körtér</t>
  </si>
  <si>
    <t>Dél Yemen</t>
  </si>
  <si>
    <t>körút</t>
  </si>
  <si>
    <t>Dél-Afrikai Köztársaság</t>
  </si>
  <si>
    <t>körútja</t>
  </si>
  <si>
    <t>Dél-Korea</t>
  </si>
  <si>
    <t>körvasút</t>
  </si>
  <si>
    <t>Dominika</t>
  </si>
  <si>
    <t>körzet</t>
  </si>
  <si>
    <t>Dominikai Köztársaság</t>
  </si>
  <si>
    <t>köz</t>
  </si>
  <si>
    <t>Dzsibuti</t>
  </si>
  <si>
    <t>kút</t>
  </si>
  <si>
    <t>Egyenlítoi Guinea</t>
  </si>
  <si>
    <t>külterület</t>
  </si>
  <si>
    <t>Egyesült Arab Emírségek</t>
  </si>
  <si>
    <t>lakónegyed</t>
  </si>
  <si>
    <t>Egyesült Királyság</t>
  </si>
  <si>
    <t>lakópark</t>
  </si>
  <si>
    <t>Egyiptom</t>
  </si>
  <si>
    <t>lakótelep</t>
  </si>
  <si>
    <t>Elefántcsontpart</t>
  </si>
  <si>
    <t>lakótömb</t>
  </si>
  <si>
    <t>Equador</t>
  </si>
  <si>
    <t>lejáró</t>
  </si>
  <si>
    <t>Eritrea</t>
  </si>
  <si>
    <t>lejtő</t>
  </si>
  <si>
    <t>Északi-Mariana-szigetek</t>
  </si>
  <si>
    <t>lépcső</t>
  </si>
  <si>
    <t>Észak-Macedónia</t>
  </si>
  <si>
    <t>liget</t>
  </si>
  <si>
    <t>Észtország</t>
  </si>
  <si>
    <t>major</t>
  </si>
  <si>
    <t>Etiópia</t>
  </si>
  <si>
    <t>mélyút</t>
  </si>
  <si>
    <t>Falkland-szigetek</t>
  </si>
  <si>
    <t>orom</t>
  </si>
  <si>
    <t>Faroe- szigetek</t>
  </si>
  <si>
    <t>országút</t>
  </si>
  <si>
    <t>Fidzsi-szigetek</t>
  </si>
  <si>
    <t>öböl</t>
  </si>
  <si>
    <t>Finnország</t>
  </si>
  <si>
    <t>őrház</t>
  </si>
  <si>
    <t>Francia Guiana</t>
  </si>
  <si>
    <t>őrházak</t>
  </si>
  <si>
    <t>Francia Polinézia</t>
  </si>
  <si>
    <t>park</t>
  </si>
  <si>
    <t>Franciaország</t>
  </si>
  <si>
    <t>part</t>
  </si>
  <si>
    <t>Fülöp-szigetek</t>
  </si>
  <si>
    <t>pavilon</t>
  </si>
  <si>
    <t>Gabon</t>
  </si>
  <si>
    <t>piac</t>
  </si>
  <si>
    <t>Gambia</t>
  </si>
  <si>
    <t>pince</t>
  </si>
  <si>
    <t>Ghana</t>
  </si>
  <si>
    <t>Postafiók</t>
  </si>
  <si>
    <t>Gibraltár</t>
  </si>
  <si>
    <t>puszta</t>
  </si>
  <si>
    <t>Görögország</t>
  </si>
  <si>
    <t>rakpart</t>
  </si>
  <si>
    <t>Grenada</t>
  </si>
  <si>
    <t>repülőtér</t>
  </si>
  <si>
    <t>Grönland</t>
  </si>
  <si>
    <t>rész</t>
  </si>
  <si>
    <t>Grúzia</t>
  </si>
  <si>
    <t>rét</t>
  </si>
  <si>
    <t>Guadeloupe</t>
  </si>
  <si>
    <t>sánc</t>
  </si>
  <si>
    <t>Guam</t>
  </si>
  <si>
    <t>sarok</t>
  </si>
  <si>
    <t>Guatemala</t>
  </si>
  <si>
    <t>sétány</t>
  </si>
  <si>
    <t>Guernsey</t>
  </si>
  <si>
    <t>sor</t>
  </si>
  <si>
    <t>Guinea</t>
  </si>
  <si>
    <t>strand</t>
  </si>
  <si>
    <t>Guinea-Bissau</t>
  </si>
  <si>
    <t>sugárút</t>
  </si>
  <si>
    <t>Guyana</t>
  </si>
  <si>
    <t>szél</t>
  </si>
  <si>
    <t>Haiti</t>
  </si>
  <si>
    <t>szer</t>
  </si>
  <si>
    <t>Holland Antillák</t>
  </si>
  <si>
    <t>sziget</t>
  </si>
  <si>
    <t>Hollandia</t>
  </si>
  <si>
    <t>szőlő</t>
  </si>
  <si>
    <t>Honduras</t>
  </si>
  <si>
    <t>tanya</t>
  </si>
  <si>
    <t>Hongkong</t>
  </si>
  <si>
    <t>tanyák</t>
  </si>
  <si>
    <t>Horvátország</t>
  </si>
  <si>
    <t>telek</t>
  </si>
  <si>
    <t>India</t>
  </si>
  <si>
    <t>telep</t>
  </si>
  <si>
    <t>Indonézia</t>
  </si>
  <si>
    <t>tér</t>
  </si>
  <si>
    <t>Irak</t>
  </si>
  <si>
    <t>tere</t>
  </si>
  <si>
    <t>Irán</t>
  </si>
  <si>
    <t>terminál</t>
  </si>
  <si>
    <t>Írország</t>
  </si>
  <si>
    <t>tető</t>
  </si>
  <si>
    <t>Izland</t>
  </si>
  <si>
    <t>tó</t>
  </si>
  <si>
    <t>Izrael</t>
  </si>
  <si>
    <t>tömbbelső</t>
  </si>
  <si>
    <t>Jamaica</t>
  </si>
  <si>
    <t>udvar</t>
  </si>
  <si>
    <t>Japán</t>
  </si>
  <si>
    <t>újsor</t>
  </si>
  <si>
    <t>Jemeni Arab Köztársaság</t>
  </si>
  <si>
    <t>út</t>
  </si>
  <si>
    <t>Jersey</t>
  </si>
  <si>
    <t>utak</t>
  </si>
  <si>
    <t>Jordánia</t>
  </si>
  <si>
    <t>utca</t>
  </si>
  <si>
    <t>Kajmán-szigetek</t>
  </si>
  <si>
    <t>utcája</t>
  </si>
  <si>
    <t>Kambodzsa</t>
  </si>
  <si>
    <t>útfél</t>
  </si>
  <si>
    <t>Kamerun</t>
  </si>
  <si>
    <t>útja</t>
  </si>
  <si>
    <t>Kanada</t>
  </si>
  <si>
    <t>üdülő-telep</t>
  </si>
  <si>
    <t>Karácsony-sziget</t>
  </si>
  <si>
    <t>vásártelep</t>
  </si>
  <si>
    <t>Katar</t>
  </si>
  <si>
    <t>völgy</t>
  </si>
  <si>
    <t>Kazahsztán</t>
  </si>
  <si>
    <t>zug</t>
  </si>
  <si>
    <t>Kelet-Timor</t>
  </si>
  <si>
    <t>zsilip</t>
  </si>
  <si>
    <t>Kenya</t>
  </si>
  <si>
    <t>Kína</t>
  </si>
  <si>
    <t>Kirgizisztán</t>
  </si>
  <si>
    <t>Kiribati Köztársaság Tuvalu</t>
  </si>
  <si>
    <t xml:space="preserve">Kókusz-sziget </t>
  </si>
  <si>
    <t>Kolumbia</t>
  </si>
  <si>
    <t>Kongo</t>
  </si>
  <si>
    <t>Kongói Demokratikus Köztársaság</t>
  </si>
  <si>
    <t>Koreai NDK</t>
  </si>
  <si>
    <t>Közép-Afrikai Köztársaság</t>
  </si>
  <si>
    <t>Kuba</t>
  </si>
  <si>
    <t>Kuwait</t>
  </si>
  <si>
    <t>Laosz</t>
  </si>
  <si>
    <t>Lengyelország</t>
  </si>
  <si>
    <t>Lesotho</t>
  </si>
  <si>
    <t>Lettország</t>
  </si>
  <si>
    <t>Libanon</t>
  </si>
  <si>
    <t>Liberia</t>
  </si>
  <si>
    <t>Líbia</t>
  </si>
  <si>
    <t>Liechtenstein</t>
  </si>
  <si>
    <t>Litvánia</t>
  </si>
  <si>
    <t>Luxembourg</t>
  </si>
  <si>
    <t>Macao</t>
  </si>
  <si>
    <t>Madagaszkári Köztársaság</t>
  </si>
  <si>
    <t>Magyarország</t>
  </si>
  <si>
    <t>Malawi</t>
  </si>
  <si>
    <t>Malaysia</t>
  </si>
  <si>
    <t>Maldív-szigetek</t>
  </si>
  <si>
    <t>Mali</t>
  </si>
  <si>
    <t>Málta</t>
  </si>
  <si>
    <t>Man szigetek</t>
  </si>
  <si>
    <t>Marokko</t>
  </si>
  <si>
    <t>Marshall-szigetek</t>
  </si>
  <si>
    <t>Martinique</t>
  </si>
  <si>
    <t>Mauritania</t>
  </si>
  <si>
    <t>Mauritius</t>
  </si>
  <si>
    <t>Mayotte</t>
  </si>
  <si>
    <t>Mexikó</t>
  </si>
  <si>
    <t>Mianmar Burma</t>
  </si>
  <si>
    <t>Midway szigetek</t>
  </si>
  <si>
    <t>Mikronéziai Szövetségi Államok</t>
  </si>
  <si>
    <t>Moldova</t>
  </si>
  <si>
    <t>Monaco</t>
  </si>
  <si>
    <t>Mongólia</t>
  </si>
  <si>
    <t>Montenegró</t>
  </si>
  <si>
    <t>Montserrat</t>
  </si>
  <si>
    <t>Mozambik</t>
  </si>
  <si>
    <t>Namibia</t>
  </si>
  <si>
    <t>Nauru</t>
  </si>
  <si>
    <t>Németország</t>
  </si>
  <si>
    <t>Nepál</t>
  </si>
  <si>
    <t>Nicaragua</t>
  </si>
  <si>
    <t>Niger</t>
  </si>
  <si>
    <t>Nigéria</t>
  </si>
  <si>
    <t>Niue</t>
  </si>
  <si>
    <t>Norfolk szigetek</t>
  </si>
  <si>
    <t>Norvégia</t>
  </si>
  <si>
    <t>Nyugat-Szamoa</t>
  </si>
  <si>
    <t>Olaszország</t>
  </si>
  <si>
    <t>Omán</t>
  </si>
  <si>
    <t>Oroszország</t>
  </si>
  <si>
    <t>Örményország</t>
  </si>
  <si>
    <t>Pakisztán</t>
  </si>
  <si>
    <t>Palau</t>
  </si>
  <si>
    <t>Palesztína</t>
  </si>
  <si>
    <t>Panama</t>
  </si>
  <si>
    <t>Papua és Új-Ginea</t>
  </si>
  <si>
    <t>Paraguay</t>
  </si>
  <si>
    <t>Peru</t>
  </si>
  <si>
    <t>Pitcairn-sziget</t>
  </si>
  <si>
    <t>Portugália</t>
  </si>
  <si>
    <t>Portugese timor</t>
  </si>
  <si>
    <t>Puerto Rico</t>
  </si>
  <si>
    <t>Réunion</t>
  </si>
  <si>
    <t>Románia</t>
  </si>
  <si>
    <t>Ruanda</t>
  </si>
  <si>
    <t>Saint Barthelemy</t>
  </si>
  <si>
    <t>Saint Christopher és Nevis</t>
  </si>
  <si>
    <t>Saint Lucia</t>
  </si>
  <si>
    <t>Saint Martin</t>
  </si>
  <si>
    <t>Saint Vincent Grenada</t>
  </si>
  <si>
    <t>Salvador</t>
  </si>
  <si>
    <t>San Marino</t>
  </si>
  <si>
    <t>Sao Tome és Principe</t>
  </si>
  <si>
    <t>Seychelle-szigetek</t>
  </si>
  <si>
    <t>Sierra Leone</t>
  </si>
  <si>
    <t>Solomon-szigetek</t>
  </si>
  <si>
    <t>Spanyol Szahara</t>
  </si>
  <si>
    <t>Spanyolország</t>
  </si>
  <si>
    <t>Sri Lanka</t>
  </si>
  <si>
    <t>St. Helena</t>
  </si>
  <si>
    <t>Suriname</t>
  </si>
  <si>
    <t>Svájc</t>
  </si>
  <si>
    <t>Svédország</t>
  </si>
  <si>
    <t>Szaud-Arábia</t>
  </si>
  <si>
    <t>Szenegál</t>
  </si>
  <si>
    <t>Szerbia</t>
  </si>
  <si>
    <t>Szingapúr</t>
  </si>
  <si>
    <t>Szíria</t>
  </si>
  <si>
    <t>Szlovákia</t>
  </si>
  <si>
    <t>Szlovénia</t>
  </si>
  <si>
    <t>Szomália</t>
  </si>
  <si>
    <t>Szt.Pierre Miquelon</t>
  </si>
  <si>
    <t>Szudán</t>
  </si>
  <si>
    <t>Szváziföld</t>
  </si>
  <si>
    <t>Tadzsikisztán</t>
  </si>
  <si>
    <t>Taiwan</t>
  </si>
  <si>
    <t>Tanzánia</t>
  </si>
  <si>
    <t>Thaiföld</t>
  </si>
  <si>
    <t>Togo</t>
  </si>
  <si>
    <t>Tokelau-szigetek</t>
  </si>
  <si>
    <t>Tonga</t>
  </si>
  <si>
    <t>Törökország</t>
  </si>
  <si>
    <t>Trinidad és Tobago</t>
  </si>
  <si>
    <t>Tunézia</t>
  </si>
  <si>
    <t>Turks and Caicos szigetek</t>
  </si>
  <si>
    <t>Tuvalu</t>
  </si>
  <si>
    <t>Türkmenisztán</t>
  </si>
  <si>
    <t>Uganda</t>
  </si>
  <si>
    <t>Új-Kaledónia</t>
  </si>
  <si>
    <t>Új-Zéland</t>
  </si>
  <si>
    <t>Ukrajna</t>
  </si>
  <si>
    <t>Uruguay</t>
  </si>
  <si>
    <t>Üzbegisztán</t>
  </si>
  <si>
    <t>Vanuatu</t>
  </si>
  <si>
    <t>Venezuela</t>
  </si>
  <si>
    <t>Vietnámi Köztársaság</t>
  </si>
  <si>
    <t>Wallis és Futuna</t>
  </si>
  <si>
    <t>Zambia</t>
  </si>
  <si>
    <t>Zimbabwe</t>
  </si>
  <si>
    <t>Zöldfoki Köztársaság</t>
  </si>
  <si>
    <t>Szervezet teljes neve</t>
  </si>
  <si>
    <t>Szervezet rövidített neve</t>
  </si>
  <si>
    <t>Nyilvántartási szám</t>
  </si>
  <si>
    <t>Budapesti Egyetemi Atlétikai Club</t>
  </si>
  <si>
    <t>BEAC</t>
  </si>
  <si>
    <t>01-02-0002227</t>
  </si>
  <si>
    <t>Debreceni Egyetem Atlétikai Club Sport Nonprofit Közhasznú Korlátolt Felelősségű Társaság</t>
  </si>
  <si>
    <t>DEAC</t>
  </si>
  <si>
    <t>09-09-012832</t>
  </si>
  <si>
    <t>DreamTeam Cheerleaders Sportegyesület</t>
  </si>
  <si>
    <t>DTC</t>
  </si>
  <si>
    <t>10-02-0002823</t>
  </si>
  <si>
    <t>Érdi Torna Club</t>
  </si>
  <si>
    <t>ÉTC</t>
  </si>
  <si>
    <t>13-02-0005122</t>
  </si>
  <si>
    <t>Eszterházy Károly Katolikus Egyetem Diák- és Szabadidősport Club</t>
  </si>
  <si>
    <t>Eszterházy SC</t>
  </si>
  <si>
    <t>10-02-0000287</t>
  </si>
  <si>
    <t>Extrém Látvány Sportegyesület</t>
  </si>
  <si>
    <t>Extrém Látvány SE</t>
  </si>
  <si>
    <t>06-02-0003287</t>
  </si>
  <si>
    <t>Ludovika Sportegyesület</t>
  </si>
  <si>
    <t>Ludovika SE</t>
  </si>
  <si>
    <t>01-02-0015073</t>
  </si>
  <si>
    <t>Magyar Testnevelési Egyetem Sportegyesülete</t>
  </si>
  <si>
    <t>TFSE</t>
  </si>
  <si>
    <t>01-02-0001063</t>
  </si>
  <si>
    <t>Miskolc Steelleaders Sport Egyesület</t>
  </si>
  <si>
    <t>Steelleaders</t>
  </si>
  <si>
    <t>05-02-0064891</t>
  </si>
  <si>
    <t>Miskolci Egyetemi Atlétikai és Futball Club</t>
  </si>
  <si>
    <t>MEAFC</t>
  </si>
  <si>
    <t>05-02-0000465</t>
  </si>
  <si>
    <t>Nyíregyházi Egyetemi Sportegyesület</t>
  </si>
  <si>
    <t>NYESE</t>
  </si>
  <si>
    <t>15-02-0000176</t>
  </si>
  <si>
    <t>Pécsi Egyetemi Atlétikai Club</t>
  </si>
  <si>
    <t>PEAC</t>
  </si>
  <si>
    <t>02-02-0000165</t>
  </si>
  <si>
    <t>Semmelweis Egyetem Sport Klub</t>
  </si>
  <si>
    <t>SE SK</t>
  </si>
  <si>
    <t>01-02-0014896</t>
  </si>
  <si>
    <t>Táncvarázs Sportegyesület</t>
  </si>
  <si>
    <t>Táncvarázs SE</t>
  </si>
  <si>
    <t>13-02-0006400</t>
  </si>
  <si>
    <t>Városi Sportegyesület Dunakeszi</t>
  </si>
  <si>
    <t>VSD</t>
  </si>
  <si>
    <t>13-02-0003640</t>
  </si>
  <si>
    <t>Veszprém Cheerleaders</t>
  </si>
  <si>
    <t>VPC</t>
  </si>
  <si>
    <t>19-02-0003584</t>
  </si>
  <si>
    <t>Warriors Dance Sportegyesület</t>
  </si>
  <si>
    <t>Warriors Dance SE</t>
  </si>
  <si>
    <t>07-02-0003443</t>
  </si>
  <si>
    <t>Egyesület:</t>
  </si>
  <si>
    <t>Vivace</t>
  </si>
  <si>
    <t>ELTE SE</t>
  </si>
  <si>
    <t>Győr Sharks</t>
  </si>
  <si>
    <t>KLASSZ-X SE</t>
  </si>
  <si>
    <t>ROYAL Dance Studio SE</t>
  </si>
  <si>
    <t>SHARKS CSE</t>
  </si>
  <si>
    <t>SPARTAN SE</t>
  </si>
  <si>
    <t>Sziget Dance TSE</t>
  </si>
  <si>
    <t>Budaörsi Vivace Kulturális, Művészeti és Sportegyesület</t>
  </si>
  <si>
    <t>Eötvös Loránd Tudományegyetem Sport és Szabadidő Egyesület</t>
  </si>
  <si>
    <t>Győr Sharks Amerikai-futball Sportegyesület</t>
  </si>
  <si>
    <t>KLASSZ-X Szabadidő- és TáncSport Egyesület</t>
  </si>
  <si>
    <t>ROYAL Dance Studio és Sportegyesület</t>
  </si>
  <si>
    <t>SHARKS LADIES CHEERLEADER Sportegyesület</t>
  </si>
  <si>
    <t>Spartan Cheerleading Sportegyesület</t>
  </si>
  <si>
    <t>Sziget Dance Táncsport Egyesület</t>
  </si>
  <si>
    <t>13-02-0004417</t>
  </si>
  <si>
    <t>01-02-0012999</t>
  </si>
  <si>
    <t>08-02-0061809</t>
  </si>
  <si>
    <t>13-02-0007379</t>
  </si>
  <si>
    <t>20-02-0003022</t>
  </si>
  <si>
    <t>08-02-0062656</t>
  </si>
  <si>
    <t>07-02-0003061</t>
  </si>
  <si>
    <t>13-02-0005381</t>
  </si>
  <si>
    <t>SzervezetId</t>
  </si>
  <si>
    <t>Kategióra</t>
  </si>
  <si>
    <t>Kategória kód</t>
  </si>
  <si>
    <t>Sportolók száma</t>
  </si>
  <si>
    <t>KategoriaId</t>
  </si>
  <si>
    <t>Kategoria név:</t>
  </si>
  <si>
    <t>Kategoria kód</t>
  </si>
  <si>
    <t>Tiny Hip-hop Double</t>
  </si>
  <si>
    <t>THHD</t>
  </si>
  <si>
    <t>Tiny Hip-hop Team (S)</t>
  </si>
  <si>
    <t>THHT S</t>
  </si>
  <si>
    <t>Tiny Hip-hop Team (L)</t>
  </si>
  <si>
    <t>THHT L</t>
  </si>
  <si>
    <t>Tiny Jazz Double</t>
  </si>
  <si>
    <t>TJD</t>
  </si>
  <si>
    <t>Tiny Jazz Team (S)</t>
  </si>
  <si>
    <t>TJT S</t>
  </si>
  <si>
    <t>Tiny Jazz Team (L)</t>
  </si>
  <si>
    <t>TJT L</t>
  </si>
  <si>
    <t>Tiny Pom Double</t>
  </si>
  <si>
    <t>TPD</t>
  </si>
  <si>
    <t>Tiny Pom Team (S)</t>
  </si>
  <si>
    <t>TPT S</t>
  </si>
  <si>
    <t>Tiny Pom Team (L)</t>
  </si>
  <si>
    <t>TPT L</t>
  </si>
  <si>
    <t>Mini Hip-hop Double</t>
  </si>
  <si>
    <t>MHHD</t>
  </si>
  <si>
    <t>Mini Hip-hop Team (S)</t>
  </si>
  <si>
    <t>MHHT S</t>
  </si>
  <si>
    <t>Mini Hip-hop Team (L)</t>
  </si>
  <si>
    <t>MHHT L</t>
  </si>
  <si>
    <t>Mini Jazz Double</t>
  </si>
  <si>
    <t>MJD</t>
  </si>
  <si>
    <t>Mini Jazz Team (S)</t>
  </si>
  <si>
    <t>MJT S</t>
  </si>
  <si>
    <t>Mini Jazz Team (L)</t>
  </si>
  <si>
    <t>MJT L</t>
  </si>
  <si>
    <t>Mini Pom Double</t>
  </si>
  <si>
    <t>MPD</t>
  </si>
  <si>
    <t>Mini Pom Team (S)</t>
  </si>
  <si>
    <t>MPT S</t>
  </si>
  <si>
    <t>Mini Pom Team (L)</t>
  </si>
  <si>
    <t>MPT L</t>
  </si>
  <si>
    <t>Primary Hip-hop Double</t>
  </si>
  <si>
    <t>PHHD</t>
  </si>
  <si>
    <t>Primary Hip-hop Team (S)</t>
  </si>
  <si>
    <t>PHHT S</t>
  </si>
  <si>
    <t>Primary Hip-hop Team (L)</t>
  </si>
  <si>
    <t>PHHT L</t>
  </si>
  <si>
    <t>Primary Jazz Double</t>
  </si>
  <si>
    <t>PJD</t>
  </si>
  <si>
    <t>Primary Jazz Team (S)</t>
  </si>
  <si>
    <t>PJT S</t>
  </si>
  <si>
    <t>Primary Jazz Team (L)</t>
  </si>
  <si>
    <t>PJT L</t>
  </si>
  <si>
    <t>Primary Pom Double</t>
  </si>
  <si>
    <t>PPD</t>
  </si>
  <si>
    <t>Primary Pom Team (S)</t>
  </si>
  <si>
    <t>PPT S</t>
  </si>
  <si>
    <t>Primary Pom Team (L)</t>
  </si>
  <si>
    <t>PPT L</t>
  </si>
  <si>
    <t>Youth Hip-hop Double</t>
  </si>
  <si>
    <t>YHHD</t>
  </si>
  <si>
    <t>Youth Hip-hop Team (S)</t>
  </si>
  <si>
    <t>YHHT S</t>
  </si>
  <si>
    <t>Youth Hip-hop Team (L)</t>
  </si>
  <si>
    <t>YHHT L</t>
  </si>
  <si>
    <t>Youth Jazz Double</t>
  </si>
  <si>
    <t>YJD</t>
  </si>
  <si>
    <t>Youth Jazz Team (S)</t>
  </si>
  <si>
    <t>YJT S</t>
  </si>
  <si>
    <t>Youth Jazz Team (L)</t>
  </si>
  <si>
    <t>YJT L</t>
  </si>
  <si>
    <t>Youth Pom Double</t>
  </si>
  <si>
    <t>YPD</t>
  </si>
  <si>
    <t>Youth Pom Team (S)</t>
  </si>
  <si>
    <t>YPT S</t>
  </si>
  <si>
    <t>Youth Pom Team (L)</t>
  </si>
  <si>
    <t>YPT L</t>
  </si>
  <si>
    <t>Junior Hip-hop Double</t>
  </si>
  <si>
    <t>JHHD</t>
  </si>
  <si>
    <t>Junior Hip-hop Team (S)</t>
  </si>
  <si>
    <t>JHHT S</t>
  </si>
  <si>
    <t>Junior Hip-hop Team (L)</t>
  </si>
  <si>
    <t>JHHT L</t>
  </si>
  <si>
    <t>Junior Jazz Double</t>
  </si>
  <si>
    <t>JJD</t>
  </si>
  <si>
    <t>Junior Jazz Team (S)</t>
  </si>
  <si>
    <t>JJT S</t>
  </si>
  <si>
    <t>Junior Jazz Team (L)</t>
  </si>
  <si>
    <t>JJT L</t>
  </si>
  <si>
    <t>Junior Pom Double</t>
  </si>
  <si>
    <t>JPD</t>
  </si>
  <si>
    <t>Junior Pom Team (S)</t>
  </si>
  <si>
    <t>JPT S</t>
  </si>
  <si>
    <t>Junior Pom Team (L)</t>
  </si>
  <si>
    <t>JPT L</t>
  </si>
  <si>
    <t>Senior Hip-hop Double</t>
  </si>
  <si>
    <t>SHHD</t>
  </si>
  <si>
    <t>Senior Hip-hop Team (S)</t>
  </si>
  <si>
    <t>SHHT S</t>
  </si>
  <si>
    <t>Senior Hip-hop Team (L)</t>
  </si>
  <si>
    <t>SHHT L</t>
  </si>
  <si>
    <t>Senior Jazz Double</t>
  </si>
  <si>
    <t>SJD</t>
  </si>
  <si>
    <t>Senior Jazz Team (S)</t>
  </si>
  <si>
    <t>SJT S</t>
  </si>
  <si>
    <t>Senior Jazz Team (L)</t>
  </si>
  <si>
    <t>SJT L</t>
  </si>
  <si>
    <t>Senior Pom Double</t>
  </si>
  <si>
    <t>SPD</t>
  </si>
  <si>
    <t>Senior Pom Team (S)</t>
  </si>
  <si>
    <t>SPT S</t>
  </si>
  <si>
    <t>Senior Pom Team (L)</t>
  </si>
  <si>
    <t>SPT L</t>
  </si>
  <si>
    <t>Masters Pom Team</t>
  </si>
  <si>
    <t>MASPT</t>
  </si>
  <si>
    <t>Tiny Individual (L1)</t>
  </si>
  <si>
    <t>TI L1</t>
  </si>
  <si>
    <t>Tiny Group Stunt (L1)</t>
  </si>
  <si>
    <t>TGS L1</t>
  </si>
  <si>
    <t>Tiny Cheer Team (L1)</t>
  </si>
  <si>
    <t>TCT L1</t>
  </si>
  <si>
    <t>Mini Individual (L2)</t>
  </si>
  <si>
    <t>MI L2</t>
  </si>
  <si>
    <t>Mini Group Stunt (L2)</t>
  </si>
  <si>
    <t>MGS L2</t>
  </si>
  <si>
    <t>Mini Cheer Team (L2)</t>
  </si>
  <si>
    <t>MCT L2</t>
  </si>
  <si>
    <t>Primary Individual (L3)</t>
  </si>
  <si>
    <t>PI L3</t>
  </si>
  <si>
    <t>Primary Group Stunt (L3)</t>
  </si>
  <si>
    <t>PGS L3</t>
  </si>
  <si>
    <t>Primary Cheer Team (L3)</t>
  </si>
  <si>
    <t>PCT L3</t>
  </si>
  <si>
    <t>Youth Individual (L4)</t>
  </si>
  <si>
    <t>YI L4</t>
  </si>
  <si>
    <t>Youth All Girl Group Stunt (L3)</t>
  </si>
  <si>
    <t>YAGGS L3</t>
  </si>
  <si>
    <t>Youth Coed Group Stunt (L3)</t>
  </si>
  <si>
    <t>YCGS L3</t>
  </si>
  <si>
    <t>Youth All Girl Cheer Team (L3)</t>
  </si>
  <si>
    <t>YAGCT L3</t>
  </si>
  <si>
    <t>Youth Coed Cheer Team (L3)</t>
  </si>
  <si>
    <t>YCCT L3</t>
  </si>
  <si>
    <t>Youth All Girl Group Stunt (L4)</t>
  </si>
  <si>
    <t>YAGGS L4</t>
  </si>
  <si>
    <t>Youth Coed Group Stunt (L4)</t>
  </si>
  <si>
    <t>YCGS L4</t>
  </si>
  <si>
    <t>Youth All Girl Cheer Team (L4)</t>
  </si>
  <si>
    <t>YAGCT L4</t>
  </si>
  <si>
    <t>Youth Coed Cheer Team (L4)</t>
  </si>
  <si>
    <t>YCCT L4</t>
  </si>
  <si>
    <t>Junior Individual (L5)</t>
  </si>
  <si>
    <t>JI L5</t>
  </si>
  <si>
    <t>Junior Partner Stunt (L3)</t>
  </si>
  <si>
    <t>JPS L3</t>
  </si>
  <si>
    <t>Junior All Girl Group Stunt (L3)</t>
  </si>
  <si>
    <t>JAGGS L3</t>
  </si>
  <si>
    <t>Junior Coed Group Stunt (L3)</t>
  </si>
  <si>
    <t>JCGS L3</t>
  </si>
  <si>
    <t>Junior All Girl Cheer Team (L4)</t>
  </si>
  <si>
    <t>JAGCT L4</t>
  </si>
  <si>
    <t>Junior Coed Cheer Team (L4)</t>
  </si>
  <si>
    <t>JCCT L4</t>
  </si>
  <si>
    <t>Junior All Girl Group Stunt (L5)</t>
  </si>
  <si>
    <t>JAGGS L5</t>
  </si>
  <si>
    <t>Junior Coed Group Stunt (L5)</t>
  </si>
  <si>
    <t>JCGS L5</t>
  </si>
  <si>
    <t>Junior All Girl Cheer Team (L5)</t>
  </si>
  <si>
    <t>JAGCT L5</t>
  </si>
  <si>
    <t>Junior Coed Cheer Team (L5)</t>
  </si>
  <si>
    <t>JCCT L5</t>
  </si>
  <si>
    <t>Senior Individual (L6)</t>
  </si>
  <si>
    <t>SI L6</t>
  </si>
  <si>
    <t>Senior Partner Stunt (L3)</t>
  </si>
  <si>
    <t>SPS L3</t>
  </si>
  <si>
    <t>Senior Partner Stunt (L6)</t>
  </si>
  <si>
    <t>SPS L6</t>
  </si>
  <si>
    <t>Senior All Girl Group Stunt (L3)</t>
  </si>
  <si>
    <t>SAGGS L3</t>
  </si>
  <si>
    <t>Senior Coed Group Stunt (L3)</t>
  </si>
  <si>
    <t>SCGS L3</t>
  </si>
  <si>
    <t>Senior All Girl Cheer Team (L3)</t>
  </si>
  <si>
    <t>SAGCT L3</t>
  </si>
  <si>
    <t>Senior Coed Cheer Team (L3)</t>
  </si>
  <si>
    <t>SCCT L3</t>
  </si>
  <si>
    <t>Senior All Girl Group Stunt (L5)</t>
  </si>
  <si>
    <t>SAGGS L5</t>
  </si>
  <si>
    <t>Senior Coed Group Stunt (L5)</t>
  </si>
  <si>
    <t>SCGS L5</t>
  </si>
  <si>
    <t>Senior All Girl Cheer Team (L5)</t>
  </si>
  <si>
    <t>SAGCT L5</t>
  </si>
  <si>
    <t>Senior Coed Cheer Team (L5)</t>
  </si>
  <si>
    <t>SCCT L5</t>
  </si>
  <si>
    <t>Senior All Girl Group Stunt (L6)</t>
  </si>
  <si>
    <t>SAGGS L6</t>
  </si>
  <si>
    <t>Senior Coed Group Stunt (L6)</t>
  </si>
  <si>
    <t>SCGS L6</t>
  </si>
  <si>
    <t>Senior All Girl Cheer Team (L6)</t>
  </si>
  <si>
    <t>SAGCT L6</t>
  </si>
  <si>
    <t>Senior Coed Cheer Team (L6)</t>
  </si>
  <si>
    <t>SCCT L6</t>
  </si>
  <si>
    <t>Open Age Cheer Team (L2)</t>
  </si>
  <si>
    <t>OACT L2</t>
  </si>
  <si>
    <t>Open Age All Girl Cheer Team (L3)</t>
  </si>
  <si>
    <t>OAAGCT L3</t>
  </si>
  <si>
    <t>Open Age Coed Cheer Team (L3)</t>
  </si>
  <si>
    <t>OACCT L3</t>
  </si>
  <si>
    <t>Open Age All Girl Cheer Team (L4)</t>
  </si>
  <si>
    <t>OAAGCT L4</t>
  </si>
  <si>
    <t>Open Age Coed Cheer Team (L4)</t>
  </si>
  <si>
    <t>OACCT L4</t>
  </si>
  <si>
    <t>Open Age Group Stunt (L2)</t>
  </si>
  <si>
    <t>OAGS L2</t>
  </si>
  <si>
    <t>Open Age All Girl Group Stunt (L3)</t>
  </si>
  <si>
    <t>OAAGGS L3</t>
  </si>
  <si>
    <t>Open Age Coed Group Stunt (L3)</t>
  </si>
  <si>
    <t>OACGS L3</t>
  </si>
  <si>
    <t>Open Age All Girl Group Stunt (L4)</t>
  </si>
  <si>
    <t>OAAGGS L4</t>
  </si>
  <si>
    <t>Open Age Coed Group Stunt (L4)</t>
  </si>
  <si>
    <t>OACGS L4</t>
  </si>
  <si>
    <t xml:space="preserve">Senior Show Cheer Team  </t>
  </si>
  <si>
    <t>SSCT</t>
  </si>
  <si>
    <t>Masters Cheer Team</t>
  </si>
  <si>
    <t>MASCT</t>
  </si>
  <si>
    <t>Csapatnév</t>
  </si>
  <si>
    <t>Csapat</t>
  </si>
  <si>
    <t>Versenykönyv szám</t>
  </si>
  <si>
    <t>Név</t>
  </si>
  <si>
    <t>Születési idő</t>
  </si>
  <si>
    <t>Egyesület</t>
  </si>
  <si>
    <t>Életkor években</t>
  </si>
  <si>
    <t>Születési év</t>
  </si>
  <si>
    <t>-tól</t>
  </si>
  <si>
    <t>-ig</t>
  </si>
  <si>
    <t>Tiny</t>
  </si>
  <si>
    <t>Mini</t>
  </si>
  <si>
    <t>8</t>
  </si>
  <si>
    <t>Primary</t>
  </si>
  <si>
    <t>Youth</t>
  </si>
  <si>
    <t>Junior</t>
  </si>
  <si>
    <t>Senior</t>
  </si>
  <si>
    <t>Masters</t>
  </si>
  <si>
    <t>Open Age L2</t>
  </si>
  <si>
    <t>Open Age L3</t>
  </si>
  <si>
    <t>Open Age L4</t>
  </si>
  <si>
    <t>Életkor kategória</t>
  </si>
  <si>
    <t>Id</t>
  </si>
  <si>
    <t>Verseny éve</t>
  </si>
  <si>
    <t>Életkor Kategoria Id</t>
  </si>
  <si>
    <t>Születési év tól</t>
  </si>
  <si>
    <t>Születési év ig</t>
  </si>
  <si>
    <t>Életkor</t>
  </si>
  <si>
    <t>Dátumformátum</t>
  </si>
  <si>
    <t>Validáció</t>
  </si>
  <si>
    <t>Létszám</t>
  </si>
  <si>
    <t>Min létszám</t>
  </si>
  <si>
    <t>Max létszám</t>
  </si>
  <si>
    <t>Individual</t>
  </si>
  <si>
    <t>Double/Parner</t>
  </si>
  <si>
    <t>Group</t>
  </si>
  <si>
    <t>Small team</t>
  </si>
  <si>
    <t>Large team</t>
  </si>
  <si>
    <t>Létszám Id</t>
  </si>
  <si>
    <t>Show Cheer team</t>
  </si>
  <si>
    <t>Cheer team</t>
  </si>
  <si>
    <t>Kor kedvezmény %</t>
  </si>
  <si>
    <t>Sportoló születési éve</t>
  </si>
  <si>
    <t>Korkedvezmény</t>
  </si>
  <si>
    <t>Kor kategoria Id</t>
  </si>
  <si>
    <t>Id min max</t>
  </si>
  <si>
    <t>Korkedvezményes szül dátum tol</t>
  </si>
  <si>
    <t>Korkedvezményes szül dátum ig</t>
  </si>
  <si>
    <t>Korkedvezményes</t>
  </si>
  <si>
    <t>Pót tag?</t>
  </si>
  <si>
    <t>Kísérők száma</t>
  </si>
  <si>
    <t>Csapat létszám min</t>
  </si>
  <si>
    <t>Csapat létszám max</t>
  </si>
  <si>
    <t>Megengedett korkedvezményes sportoló száma</t>
  </si>
  <si>
    <t>Korkedvezményes sportolók száma</t>
  </si>
  <si>
    <t>Korkedvezmény limit</t>
  </si>
  <si>
    <t>Szezon</t>
  </si>
  <si>
    <t>Tisztség</t>
  </si>
  <si>
    <t>Útlev. Szám / Igazolványszám</t>
  </si>
  <si>
    <t>edző</t>
  </si>
  <si>
    <t>hozzátartozó</t>
  </si>
  <si>
    <t>szakosztalyvezeto</t>
  </si>
  <si>
    <t>egyesuleti vezeto</t>
  </si>
  <si>
    <t>sminkes</t>
  </si>
  <si>
    <t>Jazz team L</t>
  </si>
  <si>
    <t>Jazz team S</t>
  </si>
  <si>
    <t>Kalkulált értékek</t>
  </si>
  <si>
    <t>Póttagok száma</t>
  </si>
  <si>
    <t>Csapat neve</t>
  </si>
  <si>
    <t>Kalkulált Értékek</t>
  </si>
  <si>
    <t>Korkategoria szül dátum tol</t>
  </si>
  <si>
    <t>Korkategoria szül dátum ig</t>
  </si>
  <si>
    <t>Kitöltési útmutató</t>
  </si>
  <si>
    <t>Léplések:
1. Válaszd ki a egyesületed nevét a '1. Nevezés összesítő' lap fejlécében!
2. A '1. Nevezés összesítő' fülön vedd fel az indítani kívánt egységeket / csapatokat és válaszd ki a versenykategóriát!
Minden indított egységnek / csapatnak egyedi nevének kell lennie a táblázaton belül. Individuálnál, partnernél, duónál a sportoló(k) nevét kell megadni a 'Csapatnév' oszlopban.  
3. A '2. Csapat összeállítás' fülön egyessével vedd fel az adott csatapba/egységbe tartozó sportolókat. Először válaszd ki azt a csapatot a listából, aminek az aktuális sportoló tagja lesz. Add meg a sportoló versenykönyv számát, nevét és születési dátumát. Amennyiben póttagnak szeretnéd lenevezni, akkor válaszd ki a pót tag oszlopban az Igen opciót! A dátum formátum, akkor megfelelő, ha a Validáció/Dátumformátum mezőben TRUE/IGAZ érték szerepel és a háttere zöld.
4. A '3. Kísérők' lapon tudod regisztrálni az egyes csapatokhoz tartozó kísérőket.
A táblázat kitöltése akkor megfelelő, ha a fenti három lapon sehol sincs piros hátterű mező!
Figyelem, a validációk csak a kitöltésben nyújtanak segítséget! A nevezések érvényességét és szabályosságát a Versenybizottság külön ellenőrizi az aktuális szabályzat alapján!
A mindenkori érvényes szabályzat a mérvadó! Hibáltan validáció nem jelenti automatikusan a névezés sikerességét vagy szabályszerűségét!</t>
  </si>
  <si>
    <t>sofőr</t>
  </si>
  <si>
    <t>fotós</t>
  </si>
  <si>
    <t>!!! Fontos !!!
Csak a fehér háttérszínű cellákba írj! 
Figyelj a dátumok formátumára, ha nem ismeri fel az excel a magyart (éééé.hh.nn), akkor kötőjeles formátummal próbáld (éééé-hh-nn)!
Office 2016-os verziót vagy annál frissebbet használj a kitöltéshez!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</si>
</sst>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"/>
    <numFmt numFmtId="165" formatCode="yyyy\.mm\.dd;@"/>
  </numFmts>
  <fonts count="3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C0C0C"/>
      <name val="Calibri"/>
      <family val="2"/>
    </font>
    <font>
      <sz val="11"/>
      <color rgb="FF0C0C0C"/>
      <name val="Calibri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Bookman Old Style"/>
      <family val="1"/>
      <charset val="238"/>
    </font>
    <font>
      <b/>
      <sz val="11"/>
      <color rgb="FF000000"/>
      <name val="Bookman Old Style"/>
      <family val="1"/>
      <charset val="238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charset val="238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color rgb="FFFFFFFF"/>
      <name val="Calibri"/>
      <family val="2"/>
    </font>
    <font>
      <b/>
      <sz val="12"/>
      <color theme="0"/>
      <name val="Calibri"/>
      <family val="2"/>
      <scheme val="minor"/>
    </font>
    <font>
      <b/>
      <i/>
      <sz val="14"/>
      <color rgb="FFFFFFFF"/>
      <name val="Calibri"/>
      <family val="2"/>
      <charset val="238"/>
    </font>
    <font>
      <sz val="11"/>
      <color rgb="FF9C000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6"/>
      <color rgb="FFFA7D00"/>
      <name val="Calibri"/>
      <family val="2"/>
      <scheme val="minor"/>
    </font>
    <font>
      <b/>
      <u/>
      <sz val="16"/>
      <color theme="0"/>
      <name val="Calibri"/>
      <family val="2"/>
    </font>
    <font>
      <b/>
      <sz val="16"/>
      <color rgb="FFFFFFFF"/>
      <name val="Calibri"/>
      <family val="2"/>
      <charset val="238"/>
    </font>
    <font>
      <b/>
      <sz val="14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388E3C"/>
        <bgColor rgb="FF388E3C"/>
      </patternFill>
    </fill>
    <fill>
      <patternFill patternType="solid">
        <fgColor rgb="FFC8E6C9"/>
        <bgColor rgb="FFC8E6C9"/>
      </patternFill>
    </fill>
    <fill>
      <patternFill patternType="solid">
        <fgColor rgb="FFA5A5A5"/>
      </patternFill>
    </fill>
    <fill>
      <patternFill patternType="solid">
        <fgColor rgb="FF388E3C"/>
        <bgColor rgb="FF008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8FC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rgb="FF8EAADB"/>
      </left>
      <right style="thin">
        <color rgb="FF8EAADB"/>
      </right>
      <top style="thin">
        <color rgb="FF8EAADB"/>
      </top>
      <bottom style="thin">
        <color rgb="FF8EAADB"/>
      </bottom>
      <diagonal/>
    </border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double">
        <color rgb="FF3F3F3F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double">
        <color rgb="FF3F3F3F"/>
      </right>
      <top style="medium">
        <color auto="1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medium">
        <color auto="1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medium">
        <color auto="1"/>
      </top>
      <bottom style="thin">
        <color rgb="FF7F7F7F"/>
      </bottom>
      <diagonal/>
    </border>
    <border>
      <left style="thin">
        <color rgb="FF7F7F7F"/>
      </left>
      <right style="medium">
        <color auto="1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rgb="FF7F7F7F"/>
      </left>
      <right style="medium">
        <color auto="1"/>
      </right>
      <top style="thin">
        <color rgb="FF7F7F7F"/>
      </top>
      <bottom style="double">
        <color indexed="64"/>
      </bottom>
      <diagonal/>
    </border>
    <border>
      <left style="medium">
        <color auto="1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auto="1"/>
      </right>
      <top/>
      <bottom style="dotted">
        <color indexed="64"/>
      </bottom>
      <diagonal/>
    </border>
    <border>
      <left style="medium">
        <color auto="1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1" tint="0.249977111117893"/>
      </bottom>
      <diagonal/>
    </border>
    <border>
      <left/>
      <right/>
      <top style="medium">
        <color auto="1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medium">
        <color auto="1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medium">
        <color auto="1"/>
      </top>
      <bottom style="thin">
        <color theme="1" tint="0.249977111117893"/>
      </bottom>
      <diagonal/>
    </border>
    <border>
      <left style="medium">
        <color auto="1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rgb="FF7F7F7F"/>
      </left>
      <right style="medium">
        <color auto="1"/>
      </right>
      <top style="thin">
        <color rgb="FF7F7F7F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</borders>
  <cellStyleXfs count="9">
    <xf numFmtId="0" fontId="0" fillId="0" borderId="0"/>
    <xf numFmtId="0" fontId="13" fillId="0" borderId="2"/>
    <xf numFmtId="0" fontId="15" fillId="0" borderId="2"/>
    <xf numFmtId="0" fontId="17" fillId="4" borderId="4" applyNumberFormat="0" applyAlignment="0" applyProtection="0"/>
    <xf numFmtId="0" fontId="14" fillId="0" borderId="2"/>
    <xf numFmtId="9" fontId="12" fillId="0" borderId="0" applyFont="0" applyFill="0" applyBorder="0" applyAlignment="0" applyProtection="0"/>
    <xf numFmtId="0" fontId="26" fillId="15" borderId="24" applyNumberFormat="0" applyAlignment="0" applyProtection="0"/>
    <xf numFmtId="0" fontId="30" fillId="16" borderId="0" applyNumberFormat="0" applyBorder="0" applyAlignment="0" applyProtection="0"/>
    <xf numFmtId="0" fontId="2" fillId="17" borderId="0" applyNumberFormat="0" applyBorder="0" applyAlignment="0" applyProtection="0"/>
  </cellStyleXfs>
  <cellXfs count="187">
    <xf numFmtId="0" fontId="0" fillId="0" borderId="0" xfId="0"/>
    <xf numFmtId="0" fontId="8" fillId="0" borderId="0" xfId="0" applyFont="1"/>
    <xf numFmtId="0" fontId="9" fillId="3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8" fillId="0" borderId="1" xfId="0" applyFont="1" applyBorder="1"/>
    <xf numFmtId="0" fontId="11" fillId="0" borderId="0" xfId="0" applyFont="1"/>
    <xf numFmtId="0" fontId="12" fillId="0" borderId="0" xfId="0" applyFont="1"/>
    <xf numFmtId="0" fontId="16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/>
    </xf>
    <xf numFmtId="0" fontId="19" fillId="6" borderId="5" xfId="0" applyFont="1" applyFill="1" applyBorder="1" applyAlignment="1">
      <alignment horizontal="left" vertical="center" wrapText="1"/>
    </xf>
    <xf numFmtId="0" fontId="20" fillId="6" borderId="6" xfId="0" applyFont="1" applyFill="1" applyBorder="1" applyAlignment="1">
      <alignment horizontal="left" vertical="center" wrapText="1"/>
    </xf>
    <xf numFmtId="0" fontId="19" fillId="9" borderId="5" xfId="0" applyFont="1" applyFill="1" applyBorder="1" applyAlignment="1">
      <alignment horizontal="left" vertical="center" wrapText="1"/>
    </xf>
    <xf numFmtId="0" fontId="20" fillId="9" borderId="6" xfId="0" applyFont="1" applyFill="1" applyBorder="1" applyAlignment="1">
      <alignment horizontal="left" vertical="center" wrapText="1"/>
    </xf>
    <xf numFmtId="0" fontId="19" fillId="8" borderId="5" xfId="0" applyFont="1" applyFill="1" applyBorder="1" applyAlignment="1">
      <alignment horizontal="left" vertical="center" wrapText="1"/>
    </xf>
    <xf numFmtId="0" fontId="20" fillId="8" borderId="6" xfId="0" applyFont="1" applyFill="1" applyBorder="1" applyAlignment="1">
      <alignment horizontal="left" vertical="center" wrapText="1"/>
    </xf>
    <xf numFmtId="0" fontId="19" fillId="10" borderId="5" xfId="0" applyFont="1" applyFill="1" applyBorder="1" applyAlignment="1">
      <alignment horizontal="left" vertical="center" wrapText="1"/>
    </xf>
    <xf numFmtId="0" fontId="20" fillId="10" borderId="6" xfId="0" applyFont="1" applyFill="1" applyBorder="1" applyAlignment="1">
      <alignment horizontal="left" vertical="center" wrapText="1"/>
    </xf>
    <xf numFmtId="0" fontId="19" fillId="11" borderId="5" xfId="0" applyFont="1" applyFill="1" applyBorder="1" applyAlignment="1">
      <alignment horizontal="left" vertical="center" wrapText="1"/>
    </xf>
    <xf numFmtId="0" fontId="20" fillId="11" borderId="6" xfId="0" applyFont="1" applyFill="1" applyBorder="1" applyAlignment="1">
      <alignment horizontal="left" vertical="center" wrapText="1"/>
    </xf>
    <xf numFmtId="0" fontId="20" fillId="13" borderId="6" xfId="0" applyFont="1" applyFill="1" applyBorder="1" applyAlignment="1">
      <alignment horizontal="left" vertical="center" wrapText="1"/>
    </xf>
    <xf numFmtId="0" fontId="20" fillId="12" borderId="6" xfId="0" applyFont="1" applyFill="1" applyBorder="1" applyAlignment="1">
      <alignment horizontal="left" vertical="center" wrapText="1"/>
    </xf>
    <xf numFmtId="0" fontId="20" fillId="14" borderId="6" xfId="0" applyFont="1" applyFill="1" applyBorder="1" applyAlignment="1">
      <alignment horizontal="left" vertical="top"/>
    </xf>
    <xf numFmtId="0" fontId="19" fillId="9" borderId="6" xfId="0" applyFont="1" applyFill="1" applyBorder="1" applyAlignment="1">
      <alignment horizontal="left" vertical="center" wrapText="1"/>
    </xf>
    <xf numFmtId="0" fontId="19" fillId="7" borderId="5" xfId="0" applyFont="1" applyFill="1" applyBorder="1" applyAlignment="1">
      <alignment horizontal="left" vertical="top"/>
    </xf>
    <xf numFmtId="0" fontId="19" fillId="10" borderId="8" xfId="0" applyFont="1" applyFill="1" applyBorder="1" applyAlignment="1">
      <alignment horizontal="left" vertical="center" wrapText="1"/>
    </xf>
    <xf numFmtId="0" fontId="19" fillId="13" borderId="5" xfId="0" applyFont="1" applyFill="1" applyBorder="1" applyAlignment="1">
      <alignment horizontal="left" vertical="center" wrapText="1"/>
    </xf>
    <xf numFmtId="0" fontId="19" fillId="10" borderId="6" xfId="0" applyFont="1" applyFill="1" applyBorder="1" applyAlignment="1">
      <alignment horizontal="left" vertical="center" wrapText="1"/>
    </xf>
    <xf numFmtId="0" fontId="19" fillId="14" borderId="5" xfId="0" applyFont="1" applyFill="1" applyBorder="1" applyAlignment="1">
      <alignment horizontal="left" vertical="top"/>
    </xf>
    <xf numFmtId="0" fontId="19" fillId="12" borderId="5" xfId="0" applyFont="1" applyFill="1" applyBorder="1" applyAlignment="1">
      <alignment horizontal="left" vertical="center" wrapText="1"/>
    </xf>
    <xf numFmtId="0" fontId="19" fillId="8" borderId="7" xfId="0" applyFont="1" applyFill="1" applyBorder="1" applyAlignment="1">
      <alignment horizontal="left" vertical="center" wrapText="1"/>
    </xf>
    <xf numFmtId="0" fontId="20" fillId="7" borderId="6" xfId="0" applyFont="1" applyFill="1" applyBorder="1" applyAlignment="1">
      <alignment horizontal="left" vertical="top"/>
    </xf>
    <xf numFmtId="0" fontId="20" fillId="10" borderId="8" xfId="0" applyFont="1" applyFill="1" applyBorder="1" applyAlignment="1">
      <alignment horizontal="left" vertical="center" wrapText="1"/>
    </xf>
    <xf numFmtId="0" fontId="20" fillId="8" borderId="8" xfId="0" applyFont="1" applyFill="1" applyBorder="1" applyAlignment="1">
      <alignment horizontal="left" vertical="center" wrapText="1"/>
    </xf>
    <xf numFmtId="0" fontId="19" fillId="11" borderId="10" xfId="0" applyFont="1" applyFill="1" applyBorder="1" applyAlignment="1">
      <alignment horizontal="left" vertical="center" wrapText="1"/>
    </xf>
    <xf numFmtId="0" fontId="19" fillId="9" borderId="9" xfId="0" applyFont="1" applyFill="1" applyBorder="1" applyAlignment="1">
      <alignment horizontal="left" vertical="center" wrapText="1"/>
    </xf>
    <xf numFmtId="0" fontId="20" fillId="11" borderId="9" xfId="0" applyFont="1" applyFill="1" applyBorder="1" applyAlignment="1">
      <alignment horizontal="left" vertical="center" wrapText="1"/>
    </xf>
    <xf numFmtId="0" fontId="20" fillId="9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14" xfId="0" quotePrefix="1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0" fontId="0" fillId="0" borderId="20" xfId="0" quotePrefix="1" applyBorder="1" applyAlignment="1">
      <alignment horizontal="center" vertical="center"/>
    </xf>
    <xf numFmtId="0" fontId="0" fillId="0" borderId="18" xfId="0" quotePrefix="1" applyBorder="1" applyAlignment="1">
      <alignment horizontal="center" vertical="center"/>
    </xf>
    <xf numFmtId="0" fontId="0" fillId="0" borderId="11" xfId="0" applyBorder="1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" fontId="0" fillId="0" borderId="21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Protection="1">
      <protection locked="0"/>
    </xf>
    <xf numFmtId="0" fontId="24" fillId="0" borderId="0" xfId="0" applyFont="1" applyAlignment="1">
      <alignment horizontal="center" vertical="center"/>
    </xf>
    <xf numFmtId="9" fontId="0" fillId="0" borderId="0" xfId="5" applyFo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/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49" fontId="22" fillId="5" borderId="27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Protection="1">
      <protection locked="0"/>
    </xf>
    <xf numFmtId="49" fontId="27" fillId="5" borderId="26" xfId="0" applyNumberFormat="1" applyFont="1" applyFill="1" applyBorder="1" applyAlignment="1">
      <alignment horizontal="center" vertical="center" wrapText="1"/>
    </xf>
    <xf numFmtId="49" fontId="27" fillId="5" borderId="2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2" xfId="0" applyFont="1" applyBorder="1"/>
    <xf numFmtId="0" fontId="0" fillId="18" borderId="35" xfId="0" applyFill="1" applyBorder="1"/>
    <xf numFmtId="0" fontId="0" fillId="18" borderId="36" xfId="0" applyFill="1" applyBorder="1" applyAlignment="1">
      <alignment horizontal="left"/>
    </xf>
    <xf numFmtId="0" fontId="0" fillId="18" borderId="36" xfId="0" applyFill="1" applyBorder="1"/>
    <xf numFmtId="0" fontId="28" fillId="4" borderId="38" xfId="3" applyFont="1" applyBorder="1" applyAlignment="1" applyProtection="1">
      <alignment horizontal="center" vertical="center"/>
    </xf>
    <xf numFmtId="0" fontId="28" fillId="4" borderId="38" xfId="3" applyFont="1" applyBorder="1" applyAlignment="1" applyProtection="1">
      <alignment horizontal="center" vertical="center" wrapText="1"/>
    </xf>
    <xf numFmtId="49" fontId="26" fillId="15" borderId="39" xfId="6" applyNumberFormat="1" applyBorder="1" applyAlignment="1" applyProtection="1">
      <alignment horizontal="center" vertical="center" wrapText="1"/>
    </xf>
    <xf numFmtId="0" fontId="0" fillId="18" borderId="36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7" xfId="0" applyBorder="1" applyProtection="1">
      <protection locked="0"/>
    </xf>
    <xf numFmtId="0" fontId="0" fillId="0" borderId="40" xfId="0" applyBorder="1" applyProtection="1">
      <protection locked="0"/>
    </xf>
    <xf numFmtId="0" fontId="0" fillId="18" borderId="41" xfId="0" applyFill="1" applyBorder="1"/>
    <xf numFmtId="49" fontId="27" fillId="5" borderId="3" xfId="0" applyNumberFormat="1" applyFont="1" applyFill="1" applyBorder="1" applyAlignment="1">
      <alignment horizontal="center" vertical="center" wrapText="1"/>
    </xf>
    <xf numFmtId="49" fontId="28" fillId="4" borderId="33" xfId="3" applyNumberFormat="1" applyFont="1" applyBorder="1" applyAlignment="1" applyProtection="1">
      <alignment horizontal="center" vertical="center" wrapText="1"/>
    </xf>
    <xf numFmtId="49" fontId="31" fillId="15" borderId="34" xfId="6" applyNumberFormat="1" applyFont="1" applyBorder="1" applyAlignment="1" applyProtection="1">
      <alignment horizontal="center" vertical="center" wrapText="1"/>
    </xf>
    <xf numFmtId="0" fontId="0" fillId="0" borderId="41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left"/>
      <protection locked="0"/>
    </xf>
    <xf numFmtId="0" fontId="6" fillId="0" borderId="35" xfId="0" applyFont="1" applyBorder="1" applyAlignment="1" applyProtection="1">
      <alignment horizontal="left"/>
      <protection locked="0"/>
    </xf>
    <xf numFmtId="0" fontId="3" fillId="0" borderId="35" xfId="0" applyFont="1" applyBorder="1" applyAlignment="1" applyProtection="1">
      <alignment horizontal="left"/>
      <protection locked="0"/>
    </xf>
    <xf numFmtId="0" fontId="5" fillId="0" borderId="35" xfId="0" applyFont="1" applyBorder="1" applyAlignment="1" applyProtection="1">
      <alignment horizontal="left"/>
      <protection locked="0"/>
    </xf>
    <xf numFmtId="165" fontId="6" fillId="0" borderId="41" xfId="0" applyNumberFormat="1" applyFont="1" applyBorder="1" applyAlignment="1" applyProtection="1">
      <alignment horizontal="center"/>
      <protection locked="0"/>
    </xf>
    <xf numFmtId="165" fontId="0" fillId="0" borderId="35" xfId="0" applyNumberFormat="1" applyBorder="1" applyAlignment="1" applyProtection="1">
      <alignment horizontal="center"/>
      <protection locked="0"/>
    </xf>
    <xf numFmtId="0" fontId="2" fillId="0" borderId="2" xfId="0" applyFont="1" applyBorder="1"/>
    <xf numFmtId="49" fontId="29" fillId="5" borderId="45" xfId="0" applyNumberFormat="1" applyFont="1" applyFill="1" applyBorder="1" applyAlignment="1">
      <alignment horizontal="center" vertical="center"/>
    </xf>
    <xf numFmtId="49" fontId="29" fillId="5" borderId="46" xfId="0" applyNumberFormat="1" applyFont="1" applyFill="1" applyBorder="1" applyAlignment="1">
      <alignment horizontal="center" vertical="center" wrapText="1"/>
    </xf>
    <xf numFmtId="49" fontId="29" fillId="5" borderId="47" xfId="0" applyNumberFormat="1" applyFont="1" applyFill="1" applyBorder="1" applyAlignment="1">
      <alignment horizontal="center" vertical="center"/>
    </xf>
    <xf numFmtId="0" fontId="2" fillId="0" borderId="48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48" xfId="0" applyBorder="1" applyProtection="1">
      <protection locked="0"/>
    </xf>
    <xf numFmtId="0" fontId="2" fillId="0" borderId="50" xfId="0" applyFont="1" applyBorder="1" applyProtection="1">
      <protection locked="0"/>
    </xf>
    <xf numFmtId="0" fontId="0" fillId="0" borderId="51" xfId="0" applyBorder="1" applyProtection="1"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49" fontId="27" fillId="5" borderId="61" xfId="0" applyNumberFormat="1" applyFont="1" applyFill="1" applyBorder="1" applyAlignment="1">
      <alignment horizontal="center" vertical="center" wrapText="1"/>
    </xf>
    <xf numFmtId="49" fontId="26" fillId="15" borderId="62" xfId="6" applyNumberFormat="1" applyBorder="1" applyAlignment="1" applyProtection="1">
      <alignment horizontal="center" vertical="center" wrapText="1"/>
    </xf>
    <xf numFmtId="0" fontId="0" fillId="18" borderId="64" xfId="0" applyFill="1" applyBorder="1"/>
    <xf numFmtId="0" fontId="6" fillId="0" borderId="65" xfId="0" applyFont="1" applyBorder="1" applyProtection="1">
      <protection locked="0"/>
    </xf>
    <xf numFmtId="0" fontId="0" fillId="0" borderId="65" xfId="0" applyBorder="1" applyProtection="1">
      <protection locked="0"/>
    </xf>
    <xf numFmtId="0" fontId="2" fillId="0" borderId="65" xfId="0" applyFont="1" applyBorder="1" applyProtection="1">
      <protection locked="0"/>
    </xf>
    <xf numFmtId="0" fontId="0" fillId="0" borderId="67" xfId="0" applyBorder="1" applyProtection="1">
      <protection locked="0"/>
    </xf>
    <xf numFmtId="0" fontId="0" fillId="18" borderId="67" xfId="0" applyFill="1" applyBorder="1" applyAlignment="1">
      <alignment horizontal="left"/>
    </xf>
    <xf numFmtId="0" fontId="0" fillId="18" borderId="67" xfId="0" applyFill="1" applyBorder="1" applyAlignment="1">
      <alignment horizontal="center"/>
    </xf>
    <xf numFmtId="0" fontId="0" fillId="18" borderId="67" xfId="0" applyFill="1" applyBorder="1"/>
    <xf numFmtId="0" fontId="0" fillId="18" borderId="68" xfId="0" applyFill="1" applyBorder="1"/>
    <xf numFmtId="49" fontId="27" fillId="5" borderId="73" xfId="0" applyNumberFormat="1" applyFont="1" applyFill="1" applyBorder="1" applyAlignment="1">
      <alignment horizontal="center" vertical="center" wrapText="1"/>
    </xf>
    <xf numFmtId="49" fontId="31" fillId="15" borderId="74" xfId="6" applyNumberFormat="1" applyFont="1" applyBorder="1" applyAlignment="1" applyProtection="1">
      <alignment horizontal="center" vertical="center" wrapText="1"/>
    </xf>
    <xf numFmtId="0" fontId="0" fillId="0" borderId="75" xfId="0" applyBorder="1" applyProtection="1">
      <protection locked="0"/>
    </xf>
    <xf numFmtId="0" fontId="0" fillId="18" borderId="76" xfId="0" applyFill="1" applyBorder="1"/>
    <xf numFmtId="0" fontId="0" fillId="0" borderId="77" xfId="0" applyBorder="1" applyProtection="1">
      <protection locked="0"/>
    </xf>
    <xf numFmtId="0" fontId="0" fillId="18" borderId="78" xfId="0" applyFill="1" applyBorder="1"/>
    <xf numFmtId="0" fontId="0" fillId="0" borderId="79" xfId="0" applyBorder="1" applyProtection="1">
      <protection locked="0"/>
    </xf>
    <xf numFmtId="0" fontId="0" fillId="18" borderId="80" xfId="0" applyFill="1" applyBorder="1"/>
    <xf numFmtId="0" fontId="0" fillId="0" borderId="80" xfId="0" applyBorder="1" applyAlignment="1" applyProtection="1">
      <alignment horizontal="center"/>
      <protection locked="0"/>
    </xf>
    <xf numFmtId="165" fontId="0" fillId="0" borderId="80" xfId="0" applyNumberFormat="1" applyBorder="1" applyAlignment="1" applyProtection="1">
      <alignment horizontal="center"/>
      <protection locked="0"/>
    </xf>
    <xf numFmtId="0" fontId="0" fillId="18" borderId="81" xfId="0" applyFill="1" applyBorder="1"/>
    <xf numFmtId="0" fontId="1" fillId="0" borderId="63" xfId="0" applyFont="1" applyBorder="1" applyProtection="1">
      <protection locked="0"/>
    </xf>
    <xf numFmtId="0" fontId="1" fillId="0" borderId="66" xfId="0" applyFont="1" applyBorder="1" applyProtection="1">
      <protection locked="0"/>
    </xf>
    <xf numFmtId="0" fontId="1" fillId="0" borderId="41" xfId="0" applyFont="1" applyBorder="1" applyAlignment="1" applyProtection="1">
      <alignment horizontal="left"/>
      <protection locked="0"/>
    </xf>
    <xf numFmtId="0" fontId="0" fillId="19" borderId="2" xfId="0" applyFill="1" applyBorder="1"/>
    <xf numFmtId="0" fontId="1" fillId="0" borderId="80" xfId="0" applyFont="1" applyBorder="1" applyAlignment="1" applyProtection="1">
      <alignment horizontal="left"/>
      <protection locked="0"/>
    </xf>
    <xf numFmtId="49" fontId="27" fillId="5" borderId="21" xfId="0" applyNumberFormat="1" applyFont="1" applyFill="1" applyBorder="1" applyAlignment="1">
      <alignment horizontal="center" vertical="center" wrapText="1"/>
    </xf>
    <xf numFmtId="49" fontId="27" fillId="5" borderId="2" xfId="0" applyNumberFormat="1" applyFont="1" applyFill="1" applyBorder="1" applyAlignment="1">
      <alignment horizontal="center" vertical="center" wrapText="1"/>
    </xf>
    <xf numFmtId="49" fontId="27" fillId="5" borderId="22" xfId="0" applyNumberFormat="1" applyFont="1" applyFill="1" applyBorder="1" applyAlignment="1">
      <alignment horizontal="center" vertical="center" wrapText="1"/>
    </xf>
    <xf numFmtId="49" fontId="27" fillId="5" borderId="42" xfId="0" applyNumberFormat="1" applyFont="1" applyFill="1" applyBorder="1" applyAlignment="1">
      <alignment horizontal="center" vertical="center" wrapText="1"/>
    </xf>
    <xf numFmtId="49" fontId="27" fillId="5" borderId="43" xfId="0" applyNumberFormat="1" applyFont="1" applyFill="1" applyBorder="1" applyAlignment="1">
      <alignment horizontal="center" vertical="center" wrapText="1"/>
    </xf>
    <xf numFmtId="49" fontId="27" fillId="5" borderId="44" xfId="0" applyNumberFormat="1" applyFont="1" applyFill="1" applyBorder="1" applyAlignment="1">
      <alignment horizontal="center" vertical="center" wrapText="1"/>
    </xf>
    <xf numFmtId="0" fontId="30" fillId="16" borderId="0" xfId="7" applyAlignment="1">
      <alignment horizontal="center" vertical="center" wrapText="1"/>
    </xf>
    <xf numFmtId="0" fontId="30" fillId="16" borderId="0" xfId="7" applyAlignment="1">
      <alignment horizontal="center" vertical="center"/>
    </xf>
    <xf numFmtId="0" fontId="2" fillId="18" borderId="0" xfId="0" applyFont="1" applyFill="1" applyAlignment="1">
      <alignment horizontal="left" vertical="center" wrapText="1"/>
    </xf>
    <xf numFmtId="164" fontId="33" fillId="2" borderId="53" xfId="0" applyNumberFormat="1" applyFont="1" applyFill="1" applyBorder="1" applyAlignment="1">
      <alignment horizontal="center" vertical="center" wrapText="1"/>
    </xf>
    <xf numFmtId="164" fontId="33" fillId="2" borderId="54" xfId="0" applyNumberFormat="1" applyFont="1" applyFill="1" applyBorder="1" applyAlignment="1">
      <alignment horizontal="center" vertical="center" wrapText="1"/>
    </xf>
    <xf numFmtId="0" fontId="25" fillId="4" borderId="58" xfId="3" applyFont="1" applyBorder="1" applyAlignment="1" applyProtection="1">
      <alignment horizontal="center" vertical="center"/>
    </xf>
    <xf numFmtId="0" fontId="32" fillId="15" borderId="59" xfId="6" applyFont="1" applyBorder="1" applyAlignment="1">
      <alignment horizontal="center" vertical="center"/>
    </xf>
    <xf numFmtId="0" fontId="32" fillId="15" borderId="60" xfId="6" applyFont="1" applyBorder="1" applyAlignment="1">
      <alignment horizontal="center" vertical="center"/>
    </xf>
    <xf numFmtId="0" fontId="18" fillId="17" borderId="55" xfId="8" applyFont="1" applyBorder="1" applyAlignment="1" applyProtection="1">
      <alignment horizontal="center" vertical="center" wrapText="1"/>
      <protection locked="0"/>
    </xf>
    <xf numFmtId="0" fontId="18" fillId="17" borderId="56" xfId="8" applyFont="1" applyBorder="1" applyAlignment="1" applyProtection="1">
      <alignment horizontal="center" vertical="center" wrapText="1"/>
      <protection locked="0"/>
    </xf>
    <xf numFmtId="0" fontId="18" fillId="17" borderId="57" xfId="8" applyFont="1" applyBorder="1" applyAlignment="1" applyProtection="1">
      <alignment horizontal="center" vertical="center" wrapText="1"/>
      <protection locked="0"/>
    </xf>
    <xf numFmtId="49" fontId="34" fillId="5" borderId="72" xfId="0" applyNumberFormat="1" applyFont="1" applyFill="1" applyBorder="1" applyAlignment="1">
      <alignment horizontal="center" vertical="center" wrapText="1"/>
    </xf>
    <xf numFmtId="49" fontId="34" fillId="5" borderId="70" xfId="0" applyNumberFormat="1" applyFont="1" applyFill="1" applyBorder="1" applyAlignment="1">
      <alignment horizontal="center" vertical="center" wrapText="1"/>
    </xf>
    <xf numFmtId="49" fontId="34" fillId="5" borderId="71" xfId="0" applyNumberFormat="1" applyFont="1" applyFill="1" applyBorder="1" applyAlignment="1">
      <alignment horizontal="center" vertical="center" wrapText="1"/>
    </xf>
    <xf numFmtId="49" fontId="35" fillId="4" borderId="58" xfId="3" applyNumberFormat="1" applyFont="1" applyBorder="1" applyAlignment="1" applyProtection="1">
      <alignment horizontal="center" vertical="center" wrapText="1"/>
    </xf>
    <xf numFmtId="49" fontId="34" fillId="5" borderId="69" xfId="0" applyNumberFormat="1" applyFont="1" applyFill="1" applyBorder="1" applyAlignment="1">
      <alignment horizontal="center" vertical="center" wrapText="1"/>
    </xf>
    <xf numFmtId="0" fontId="16" fillId="10" borderId="14" xfId="0" applyFont="1" applyFill="1" applyBorder="1" applyAlignment="1">
      <alignment horizontal="center" vertical="center"/>
    </xf>
    <xf numFmtId="0" fontId="16" fillId="10" borderId="15" xfId="0" applyFont="1" applyFill="1" applyBorder="1" applyAlignment="1">
      <alignment horizontal="center" vertical="center"/>
    </xf>
    <xf numFmtId="0" fontId="16" fillId="10" borderId="11" xfId="0" applyFont="1" applyFill="1" applyBorder="1" applyAlignment="1">
      <alignment horizontal="center" vertical="center"/>
    </xf>
    <xf numFmtId="0" fontId="16" fillId="10" borderId="16" xfId="0" applyFont="1" applyFill="1" applyBorder="1" applyAlignment="1">
      <alignment horizontal="center" vertical="center"/>
    </xf>
    <xf numFmtId="0" fontId="16" fillId="10" borderId="19" xfId="0" applyFont="1" applyFill="1" applyBorder="1" applyAlignment="1">
      <alignment horizontal="center" vertical="center"/>
    </xf>
    <xf numFmtId="0" fontId="16" fillId="10" borderId="23" xfId="0" applyFont="1" applyFill="1" applyBorder="1" applyAlignment="1">
      <alignment horizontal="center" vertical="center" wrapText="1"/>
    </xf>
    <xf numFmtId="0" fontId="16" fillId="10" borderId="13" xfId="0" applyFont="1" applyFill="1" applyBorder="1" applyAlignment="1">
      <alignment horizontal="center" vertical="center" wrapText="1"/>
    </xf>
    <xf numFmtId="0" fontId="16" fillId="10" borderId="20" xfId="0" applyFont="1" applyFill="1" applyBorder="1" applyAlignment="1">
      <alignment horizontal="center" vertical="center" wrapText="1"/>
    </xf>
    <xf numFmtId="0" fontId="16" fillId="10" borderId="18" xfId="0" applyFont="1" applyFill="1" applyBorder="1" applyAlignment="1">
      <alignment horizontal="center" vertical="center" wrapText="1"/>
    </xf>
    <xf numFmtId="0" fontId="16" fillId="10" borderId="23" xfId="0" applyFont="1" applyFill="1" applyBorder="1" applyAlignment="1">
      <alignment horizontal="center" vertical="center"/>
    </xf>
    <xf numFmtId="0" fontId="16" fillId="10" borderId="13" xfId="0" applyFont="1" applyFill="1" applyBorder="1" applyAlignment="1">
      <alignment horizontal="center" vertical="center"/>
    </xf>
    <xf numFmtId="0" fontId="16" fillId="10" borderId="21" xfId="0" applyFont="1" applyFill="1" applyBorder="1" applyAlignment="1">
      <alignment horizontal="center" vertical="center"/>
    </xf>
    <xf numFmtId="0" fontId="16" fillId="10" borderId="22" xfId="0" applyFont="1" applyFill="1" applyBorder="1" applyAlignment="1">
      <alignment horizontal="center" vertical="center"/>
    </xf>
    <xf numFmtId="0" fontId="16" fillId="10" borderId="20" xfId="0" applyFont="1" applyFill="1" applyBorder="1" applyAlignment="1">
      <alignment horizontal="center" vertical="center"/>
    </xf>
    <xf numFmtId="0" fontId="16" fillId="10" borderId="18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16" fillId="10" borderId="12" xfId="0" applyFont="1" applyFill="1" applyBorder="1" applyAlignment="1">
      <alignment horizontal="center" vertical="center"/>
    </xf>
    <xf numFmtId="0" fontId="16" fillId="10" borderId="17" xfId="0" applyFont="1" applyFill="1" applyBorder="1" applyAlignment="1">
      <alignment horizontal="center" vertical="center"/>
    </xf>
  </cellXfs>
  <cellStyles count="9">
    <cellStyle name="20% - 6. jelölőszín" xfId="8" builtinId="50"/>
    <cellStyle name="Ellenőrzőcella" xfId="3" builtinId="23"/>
    <cellStyle name="Normál" xfId="0" builtinId="0"/>
    <cellStyle name="Normal 2" xfId="1" xr:uid="{E7DBC664-71ED-B143-BACE-AE968E712E56}"/>
    <cellStyle name="Normal 2 2" xfId="2" xr:uid="{123CCF69-18A5-3D43-827E-C81DC111C429}"/>
    <cellStyle name="Normal 3" xfId="4" xr:uid="{56B00D00-F943-4AB4-9B34-3F9151665459}"/>
    <cellStyle name="Rossz" xfId="7" builtinId="27"/>
    <cellStyle name="Számítás" xfId="6" builtinId="22"/>
    <cellStyle name="Százalék" xfId="5" builtinId="5"/>
  </cellStyles>
  <dxfs count="9"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7C80"/>
      <color rgb="FFEAEAEA"/>
      <color rgb="FF66FF6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B609-6CBC-4883-8873-4E83D2E5026D}">
  <dimension ref="A1:Q20"/>
  <sheetViews>
    <sheetView tabSelected="1" zoomScale="150" zoomScaleNormal="150" workbookViewId="0">
      <selection sqref="A1:Q2"/>
    </sheetView>
  </sheetViews>
  <sheetFormatPr defaultColWidth="0" defaultRowHeight="15" zeroHeight="1" x14ac:dyDescent="0.2"/>
  <cols>
    <col min="1" max="17" width="9.14453125" customWidth="1"/>
    <col min="18" max="16384" width="9.14453125" hidden="1"/>
  </cols>
  <sheetData>
    <row r="1" spans="1:17" ht="17.25" customHeight="1" x14ac:dyDescent="0.2">
      <c r="A1" s="146" t="s">
        <v>744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8"/>
    </row>
    <row r="2" spans="1:17" ht="15.75" thickBot="1" x14ac:dyDescent="0.25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1"/>
    </row>
    <row r="3" spans="1:17" s="40" customFormat="1" ht="30" customHeight="1" thickTop="1" x14ac:dyDescent="0.2">
      <c r="A3" s="152" t="s">
        <v>748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</row>
    <row r="4" spans="1:17" s="40" customFormat="1" ht="30" customHeight="1" x14ac:dyDescent="0.2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</row>
    <row r="5" spans="1:17" ht="15" customHeight="1" x14ac:dyDescent="0.2">
      <c r="A5" s="154" t="s">
        <v>745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</row>
    <row r="6" spans="1:17" x14ac:dyDescent="0.2">
      <c r="A6" s="154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</row>
    <row r="7" spans="1:17" x14ac:dyDescent="0.2">
      <c r="A7" s="154"/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</row>
    <row r="8" spans="1:17" x14ac:dyDescent="0.2">
      <c r="A8" s="154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</row>
    <row r="9" spans="1:17" x14ac:dyDescent="0.2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</row>
    <row r="10" spans="1:17" x14ac:dyDescent="0.2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</row>
    <row r="11" spans="1:17" x14ac:dyDescent="0.2">
      <c r="A11" s="154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</row>
    <row r="12" spans="1:17" x14ac:dyDescent="0.2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</row>
    <row r="13" spans="1:17" x14ac:dyDescent="0.2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</row>
    <row r="14" spans="1:17" x14ac:dyDescent="0.2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</row>
    <row r="15" spans="1:17" x14ac:dyDescent="0.2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</row>
    <row r="16" spans="1:17" x14ac:dyDescent="0.2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</row>
    <row r="17" spans="1:17" x14ac:dyDescent="0.2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</row>
    <row r="18" spans="1:17" x14ac:dyDescent="0.2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</row>
    <row r="19" spans="1:17" x14ac:dyDescent="0.2">
      <c r="A19" s="154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</row>
    <row r="20" spans="1:17" x14ac:dyDescent="0.2">
      <c r="A20" s="154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</row>
  </sheetData>
  <sheetProtection algorithmName="SHA-512" hashValue="LrQBOW5zJ0/Wg3YEzdSYzOHXynD5aCOgtfYy0wgnRTQBVyT9ILyVqJC9qd7Jgs+RkDfNOJcd2J7D9DDCj9tBMA==" saltValue="IKlThqNQIgJcKbmLQKnUyA==" spinCount="100000" sheet="1" objects="1" scenarios="1"/>
  <mergeCells count="3">
    <mergeCell ref="A1:Q2"/>
    <mergeCell ref="A3:Q4"/>
    <mergeCell ref="A5:Q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BF5D9-3209-4F5E-B9A4-31760198A903}">
  <sheetPr codeName="Sheet1"/>
  <dimension ref="A1:M51"/>
  <sheetViews>
    <sheetView zoomScaleNormal="100" workbookViewId="0">
      <pane ySplit="2" topLeftCell="A3" activePane="bottomLeft" state="frozen"/>
      <selection activeCell="B1" sqref="B1"/>
      <selection pane="bottomLeft" activeCell="A3" sqref="A3"/>
    </sheetView>
  </sheetViews>
  <sheetFormatPr defaultColWidth="9.14453125" defaultRowHeight="15" x14ac:dyDescent="0.2"/>
  <cols>
    <col min="1" max="1" width="28.11328125" style="60" bestFit="1" customWidth="1"/>
    <col min="2" max="2" width="32.41796875" style="61" customWidth="1"/>
    <col min="3" max="3" width="12.10546875" style="60" customWidth="1"/>
    <col min="4" max="4" width="11.1640625" style="90" customWidth="1"/>
    <col min="5" max="5" width="10.89453125" style="90" customWidth="1"/>
    <col min="6" max="6" width="9.14453125" style="90" customWidth="1"/>
    <col min="7" max="7" width="15.33203125" style="60" customWidth="1"/>
    <col min="8" max="8" width="16.8125" style="60" customWidth="1"/>
    <col min="9" max="9" width="10.625" style="60" customWidth="1"/>
    <col min="10" max="10" width="10.76171875" style="60" customWidth="1"/>
    <col min="11" max="11" width="9.953125" style="60" customWidth="1"/>
    <col min="12" max="12" width="17.484375" style="60" customWidth="1"/>
    <col min="13" max="13" width="23.13671875" style="60" customWidth="1"/>
    <col min="14" max="16384" width="9.14453125" style="61"/>
  </cols>
  <sheetData>
    <row r="1" spans="1:13" customFormat="1" ht="39.75" customHeight="1" thickBot="1" x14ac:dyDescent="0.25">
      <c r="A1" s="155" t="s">
        <v>420</v>
      </c>
      <c r="B1" s="156"/>
      <c r="C1" s="160"/>
      <c r="D1" s="161"/>
      <c r="E1" s="161"/>
      <c r="F1" s="162"/>
      <c r="G1" s="157" t="s">
        <v>701</v>
      </c>
      <c r="H1" s="157"/>
      <c r="I1" s="158" t="s">
        <v>738</v>
      </c>
      <c r="J1" s="158"/>
      <c r="K1" s="158"/>
      <c r="L1" s="158"/>
      <c r="M1" s="159"/>
    </row>
    <row r="2" spans="1:13" customFormat="1" ht="51.75" customHeight="1" thickTop="1" thickBot="1" x14ac:dyDescent="0.25">
      <c r="A2" s="119" t="s">
        <v>740</v>
      </c>
      <c r="B2" s="79" t="s">
        <v>446</v>
      </c>
      <c r="C2" s="79" t="s">
        <v>447</v>
      </c>
      <c r="D2" s="79" t="s">
        <v>448</v>
      </c>
      <c r="E2" s="79" t="s">
        <v>739</v>
      </c>
      <c r="F2" s="80" t="s">
        <v>722</v>
      </c>
      <c r="G2" s="86" t="s">
        <v>702</v>
      </c>
      <c r="H2" s="87" t="s">
        <v>727</v>
      </c>
      <c r="I2" s="88" t="s">
        <v>723</v>
      </c>
      <c r="J2" s="88" t="s">
        <v>724</v>
      </c>
      <c r="K2" s="88" t="s">
        <v>715</v>
      </c>
      <c r="L2" s="88" t="s">
        <v>726</v>
      </c>
      <c r="M2" s="120" t="s">
        <v>725</v>
      </c>
    </row>
    <row r="3" spans="1:13" customFormat="1" ht="15.75" thickTop="1" x14ac:dyDescent="0.2">
      <c r="A3" s="141"/>
      <c r="B3" s="92"/>
      <c r="C3" s="84" t="str">
        <f>IF(B3 = "", "",VLOOKUP(B3,Kategóriák!$D$2:$E$111,2,FALSE))</f>
        <v/>
      </c>
      <c r="D3" s="89" t="str">
        <f>IF(ISBLANK($B3),"",COUNTIFS('2. Csapat összeállítás'!$A$3:$A$250,$A3,'2. Csapat összeállítás'!$C$3:$C$250,"&lt;&gt;Igen"))</f>
        <v/>
      </c>
      <c r="E3" s="89" t="str">
        <f>IF(ISBLANK($B3),"",COUNTIFS('2. Csapat összeállítás'!$A$3:$A$250,$A3,'2. Csapat összeállítás'!$C$3:$C$250,"Igen"))</f>
        <v/>
      </c>
      <c r="F3" s="89" t="str">
        <f>IF(ISBLANK($B3),"",COUNTIF('3. Kísérők'!C2:C100,$A3))</f>
        <v/>
      </c>
      <c r="G3" s="85" t="str">
        <f>IF(ISBLANK(B3), "",AND(D3&gt;=I3,D3&lt;=J3))</f>
        <v/>
      </c>
      <c r="H3" s="85" t="str">
        <f>IF(ISBLANK(B3), "",L3&lt;=M3)</f>
        <v/>
      </c>
      <c r="I3" s="85" t="str">
        <f>IF(ISBLANK($B3), "", VLOOKUP($C3,Kategóriák!$E$2:$J$111,5,FALSE))</f>
        <v/>
      </c>
      <c r="J3" s="85" t="str">
        <f>IF(ISBLANK($B3), "", VLOOKUP($C3,Kategóriák!$E$2:$J$111,6,FALSE))</f>
        <v/>
      </c>
      <c r="K3" s="85" t="str">
        <f>IF(ISBLANK(B3),"",VLOOKUP(C3,Kategóriák!$E$2:$F$111,2,FALSE))</f>
        <v/>
      </c>
      <c r="L3" s="85" t="str">
        <f>IF(ISBLANK($B3),"",COUNTIFS('2. Csapat összeállítás'!$A$3:$A$250,$A3,'2. Csapat összeállítás'!$C$3:$C$250,"&lt;&gt;Igen",'2. Csapat összeállítás'!$J$3:$J$250,TRUE))</f>
        <v/>
      </c>
      <c r="M3" s="121" t="str">
        <f>IF(ISBLANK($B3),"",IF(AND(LEFT(C3,2)="OA",RIGHT(C3,2)="L4"),1,ROUND(D3*K3,0)))</f>
        <v/>
      </c>
    </row>
    <row r="4" spans="1:13" customFormat="1" x14ac:dyDescent="0.2">
      <c r="A4" s="122"/>
      <c r="B4" s="91"/>
      <c r="C4" s="84" t="str">
        <f>IF(B4 = "", "",VLOOKUP(B4,Kategóriák!$D$2:$E$111,2,FALSE))</f>
        <v/>
      </c>
      <c r="D4" s="89" t="str">
        <f>IF(ISBLANK($B4),"",COUNTIFS('2. Csapat összeállítás'!$A$3:$A$250,$A4,'2. Csapat összeállítás'!$C$3:$C$250,"&lt;&gt;Igen"))</f>
        <v/>
      </c>
      <c r="E4" s="89" t="str">
        <f>IF(ISBLANK($B4),"",COUNTIFS('2. Csapat összeállítás'!$A$3:$A$250,$A4,'2. Csapat összeállítás'!$C$3:$C$250,"Igen"))</f>
        <v/>
      </c>
      <c r="F4" s="89" t="str">
        <f>IF(ISBLANK($B4),"",COUNTIF('3. Kísérők'!C3:C101,$A4))</f>
        <v/>
      </c>
      <c r="G4" s="85" t="str">
        <f>IF(ISBLANK(B4), "",AND(D4&gt;=I4,D4&lt;=J4))</f>
        <v/>
      </c>
      <c r="H4" s="85" t="str">
        <f>IF(ISBLANK(B4), "",L4&lt;=M4)</f>
        <v/>
      </c>
      <c r="I4" s="85" t="str">
        <f>IF(ISBLANK($B4), "", VLOOKUP($C4,Kategóriák!$E$2:$J$111,5,FALSE))</f>
        <v/>
      </c>
      <c r="J4" s="85" t="str">
        <f>IF(ISBLANK($B4), "", VLOOKUP($C4,Kategóriák!$E$2:$J$111,6,FALSE))</f>
        <v/>
      </c>
      <c r="K4" s="85" t="str">
        <f>IF(ISBLANK(B4),"",VLOOKUP(C4,Kategóriák!$E$2:$F$111,2,FALSE))</f>
        <v/>
      </c>
      <c r="L4" s="85" t="str">
        <f>IF(ISBLANK($B4),"",COUNTIFS('2. Csapat összeállítás'!$A$3:$A$250,$A4,'2. Csapat összeállítás'!$C$3:$C$250,"&lt;&gt;Igen",'2. Csapat összeállítás'!$J$3:$J$250,TRUE))</f>
        <v/>
      </c>
      <c r="M4" s="121" t="str">
        <f>IF(ISBLANK($B4),"",IF(AND(LEFT(C4,2)="OA",RIGHT(C4,2)="L4"),1,ROUND(D4*K4,0)))</f>
        <v/>
      </c>
    </row>
    <row r="5" spans="1:13" customFormat="1" x14ac:dyDescent="0.2">
      <c r="A5" s="122"/>
      <c r="B5" s="91"/>
      <c r="C5" s="84" t="str">
        <f>IF(B5 = "", "",VLOOKUP(B5,Kategóriák!$D$2:$E$111,2,FALSE))</f>
        <v/>
      </c>
      <c r="D5" s="89" t="str">
        <f>IF(ISBLANK($B5),"",COUNTIFS('2. Csapat összeállítás'!$A$3:$A$250,$A5,'2. Csapat összeállítás'!$C$3:$C$250,"&lt;&gt;Igen"))</f>
        <v/>
      </c>
      <c r="E5" s="89" t="str">
        <f>IF(ISBLANK($B5),"",COUNTIFS('2. Csapat összeállítás'!$A$3:$A$250,$A5,'2. Csapat összeállítás'!$C$3:$C$250,"Igen"))</f>
        <v/>
      </c>
      <c r="F5" s="89" t="str">
        <f>IF(ISBLANK($B5),"",COUNTIF('3. Kísérők'!C4:C102,$A5))</f>
        <v/>
      </c>
      <c r="G5" s="85" t="str">
        <f t="shared" ref="G5:G50" si="0">IF(ISBLANK(B5), "",AND(D5&gt;=I5,D5&lt;=J5))</f>
        <v/>
      </c>
      <c r="H5" s="85" t="str">
        <f t="shared" ref="H5:H50" si="1">IF(ISBLANK(B5), "",L5&lt;=M5)</f>
        <v/>
      </c>
      <c r="I5" s="85" t="str">
        <f>IF(ISBLANK($B5), "", VLOOKUP($C5,Kategóriák!$E$2:$J$111,5,FALSE))</f>
        <v/>
      </c>
      <c r="J5" s="85" t="str">
        <f>IF(ISBLANK($B5), "", VLOOKUP($C5,Kategóriák!$E$2:$J$111,6,FALSE))</f>
        <v/>
      </c>
      <c r="K5" s="85" t="str">
        <f>IF(ISBLANK(B5),"",VLOOKUP(C5,Kategóriák!$E$2:$F$111,2,FALSE))</f>
        <v/>
      </c>
      <c r="L5" s="85" t="str">
        <f>IF(ISBLANK($B5),"",COUNTIFS('2. Csapat összeállítás'!$A$3:$A$250,$A5,'2. Csapat összeállítás'!$C$3:$C$250,"&lt;&gt;Igen",'2. Csapat összeállítás'!$J$3:$J$250,TRUE))</f>
        <v/>
      </c>
      <c r="M5" s="121" t="str">
        <f t="shared" ref="M5:M50" si="2">IF(ISBLANK($B5),"",IF(AND(LEFT(C5,2)="OA",RIGHT(C5,2)="L4"),1,ROUND(D5*K5,0)))</f>
        <v/>
      </c>
    </row>
    <row r="6" spans="1:13" customFormat="1" x14ac:dyDescent="0.2">
      <c r="A6" s="123"/>
      <c r="B6" s="91"/>
      <c r="C6" s="84" t="str">
        <f>IF(B6 = "", "",VLOOKUP(B6,Kategóriák!$D$2:$E$111,2,FALSE))</f>
        <v/>
      </c>
      <c r="D6" s="89" t="str">
        <f>IF(ISBLANK($B6),"",COUNTIFS('2. Csapat összeállítás'!$A$3:$A$250,$A6,'2. Csapat összeállítás'!$C$3:$C$250,"&lt;&gt;Igen"))</f>
        <v/>
      </c>
      <c r="E6" s="89" t="str">
        <f>IF(ISBLANK($B6),"",COUNTIFS('2. Csapat összeállítás'!$A$3:$A$250,$A6,'2. Csapat összeállítás'!$C$3:$C$250,"Igen"))</f>
        <v/>
      </c>
      <c r="F6" s="89" t="str">
        <f>IF(ISBLANK($B6),"",COUNTIF('3. Kísérők'!C5:C103,$A6))</f>
        <v/>
      </c>
      <c r="G6" s="85" t="str">
        <f t="shared" si="0"/>
        <v/>
      </c>
      <c r="H6" s="85" t="str">
        <f t="shared" si="1"/>
        <v/>
      </c>
      <c r="I6" s="85" t="str">
        <f>IF(ISBLANK($B6), "", VLOOKUP($C6,Kategóriák!$E$2:$J$111,5,FALSE))</f>
        <v/>
      </c>
      <c r="J6" s="85" t="str">
        <f>IF(ISBLANK($B6), "", VLOOKUP($C6,Kategóriák!$E$2:$J$111,6,FALSE))</f>
        <v/>
      </c>
      <c r="K6" s="85" t="str">
        <f>IF(ISBLANK(B6),"",VLOOKUP(C6,Kategóriák!$E$2:$F$111,2,FALSE))</f>
        <v/>
      </c>
      <c r="L6" s="85" t="str">
        <f>IF(ISBLANK($B6),"",COUNTIFS('2. Csapat összeállítás'!$A$3:$A$250,$A6,'2. Csapat összeállítás'!$C$3:$C$250,"&lt;&gt;Igen",'2. Csapat összeállítás'!$J$3:$J$250,TRUE))</f>
        <v/>
      </c>
      <c r="M6" s="121" t="str">
        <f t="shared" si="2"/>
        <v/>
      </c>
    </row>
    <row r="7" spans="1:13" customFormat="1" x14ac:dyDescent="0.2">
      <c r="A7" s="123"/>
      <c r="B7" s="91"/>
      <c r="C7" s="84" t="str">
        <f>IF(B7 = "", "",VLOOKUP(B7,Kategóriák!$D$2:$E$111,2,FALSE))</f>
        <v/>
      </c>
      <c r="D7" s="89" t="str">
        <f>IF(ISBLANK($B7),"",COUNTIFS('2. Csapat összeállítás'!$A$3:$A$250,$A7,'2. Csapat összeállítás'!$C$3:$C$250,"&lt;&gt;Igen"))</f>
        <v/>
      </c>
      <c r="E7" s="89" t="str">
        <f>IF(ISBLANK($B7),"",COUNTIFS('2. Csapat összeállítás'!$A$3:$A$250,$A7,'2. Csapat összeállítás'!$C$3:$C$250,"Igen"))</f>
        <v/>
      </c>
      <c r="F7" s="89" t="str">
        <f>IF(ISBLANK($B7),"",COUNTIF('3. Kísérők'!C6:C104,$A7))</f>
        <v/>
      </c>
      <c r="G7" s="85" t="str">
        <f t="shared" si="0"/>
        <v/>
      </c>
      <c r="H7" s="85" t="str">
        <f t="shared" si="1"/>
        <v/>
      </c>
      <c r="I7" s="85" t="str">
        <f>IF(ISBLANK($B7), "", VLOOKUP($C7,Kategóriák!$E$2:$J$111,5,FALSE))</f>
        <v/>
      </c>
      <c r="J7" s="85" t="str">
        <f>IF(ISBLANK($B7), "", VLOOKUP($C7,Kategóriák!$E$2:$J$111,6,FALSE))</f>
        <v/>
      </c>
      <c r="K7" s="85" t="str">
        <f>IF(ISBLANK(B7),"",VLOOKUP(C7,Kategóriák!$E$2:$F$111,2,FALSE))</f>
        <v/>
      </c>
      <c r="L7" s="85" t="str">
        <f>IF(ISBLANK($B7),"",COUNTIFS('2. Csapat összeállítás'!$A$3:$A$250,$A7,'2. Csapat összeállítás'!$C$3:$C$250,"&lt;&gt;Igen",'2. Csapat összeállítás'!$J$3:$J$250,TRUE))</f>
        <v/>
      </c>
      <c r="M7" s="121" t="str">
        <f t="shared" si="2"/>
        <v/>
      </c>
    </row>
    <row r="8" spans="1:13" customFormat="1" x14ac:dyDescent="0.2">
      <c r="A8" s="123"/>
      <c r="B8" s="91"/>
      <c r="C8" s="84" t="str">
        <f>IF(B8 = "", "",VLOOKUP(B8,Kategóriák!$D$2:$E$111,2,FALSE))</f>
        <v/>
      </c>
      <c r="D8" s="89" t="str">
        <f>IF(ISBLANK($B8),"",COUNTIFS('2. Csapat összeállítás'!$A$3:$A$250,$A8,'2. Csapat összeállítás'!$C$3:$C$250,"&lt;&gt;Igen"))</f>
        <v/>
      </c>
      <c r="E8" s="89" t="str">
        <f>IF(ISBLANK($B8),"",COUNTIFS('2. Csapat összeállítás'!$A$3:$A$250,$A8,'2. Csapat összeállítás'!$C$3:$C$250,"Igen"))</f>
        <v/>
      </c>
      <c r="F8" s="89" t="str">
        <f>IF(ISBLANK($B8),"",COUNTIF('3. Kísérők'!C7:C105,$A8))</f>
        <v/>
      </c>
      <c r="G8" s="85" t="str">
        <f t="shared" si="0"/>
        <v/>
      </c>
      <c r="H8" s="85" t="str">
        <f t="shared" si="1"/>
        <v/>
      </c>
      <c r="I8" s="85" t="str">
        <f>IF(ISBLANK($B8), "", VLOOKUP($C8,Kategóriák!$E$2:$J$111,5,FALSE))</f>
        <v/>
      </c>
      <c r="J8" s="85" t="str">
        <f>IF(ISBLANK($B8), "", VLOOKUP($C8,Kategóriák!$E$2:$J$111,6,FALSE))</f>
        <v/>
      </c>
      <c r="K8" s="85" t="str">
        <f>IF(ISBLANK(B8),"",VLOOKUP(C8,Kategóriák!$E$2:$F$111,2,FALSE))</f>
        <v/>
      </c>
      <c r="L8" s="85" t="str">
        <f>IF(ISBLANK($B8),"",COUNTIFS('2. Csapat összeállítás'!$A$3:$A$250,$A8,'2. Csapat összeállítás'!$C$3:$C$250,"&lt;&gt;Igen",'2. Csapat összeállítás'!$J$3:$J$250,TRUE))</f>
        <v/>
      </c>
      <c r="M8" s="121" t="str">
        <f t="shared" si="2"/>
        <v/>
      </c>
    </row>
    <row r="9" spans="1:13" customFormat="1" x14ac:dyDescent="0.2">
      <c r="A9" s="123"/>
      <c r="B9" s="91"/>
      <c r="C9" s="84" t="str">
        <f>IF(B9 = "", "",VLOOKUP(B9,Kategóriák!$D$2:$E$111,2,FALSE))</f>
        <v/>
      </c>
      <c r="D9" s="89" t="str">
        <f>IF(ISBLANK($B9),"",COUNTIFS('2. Csapat összeállítás'!$A$3:$A$250,$A9,'2. Csapat összeállítás'!$C$3:$C$250,"&lt;&gt;Igen"))</f>
        <v/>
      </c>
      <c r="E9" s="89" t="str">
        <f>IF(ISBLANK($B9),"",COUNTIFS('2. Csapat összeállítás'!$A$3:$A$250,$A9,'2. Csapat összeállítás'!$C$3:$C$250,"Igen"))</f>
        <v/>
      </c>
      <c r="F9" s="89" t="str">
        <f>IF(ISBLANK($B9),"",COUNTIF('3. Kísérők'!C8:C106,$A9))</f>
        <v/>
      </c>
      <c r="G9" s="85" t="str">
        <f t="shared" si="0"/>
        <v/>
      </c>
      <c r="H9" s="85" t="str">
        <f t="shared" si="1"/>
        <v/>
      </c>
      <c r="I9" s="85" t="str">
        <f>IF(ISBLANK($B9), "", VLOOKUP($C9,Kategóriák!$E$2:$J$111,5,FALSE))</f>
        <v/>
      </c>
      <c r="J9" s="85" t="str">
        <f>IF(ISBLANK($B9), "", VLOOKUP($C9,Kategóriák!$E$2:$J$111,6,FALSE))</f>
        <v/>
      </c>
      <c r="K9" s="85" t="str">
        <f>IF(ISBLANK(B9),"",VLOOKUP(C9,Kategóriák!$E$2:$F$111,2,FALSE))</f>
        <v/>
      </c>
      <c r="L9" s="85" t="str">
        <f>IF(ISBLANK($B9),"",COUNTIFS('2. Csapat összeállítás'!$A$3:$A$250,$A9,'2. Csapat összeállítás'!$C$3:$C$250,"&lt;&gt;Igen",'2. Csapat összeállítás'!$J$3:$J$250,TRUE))</f>
        <v/>
      </c>
      <c r="M9" s="121" t="str">
        <f t="shared" si="2"/>
        <v/>
      </c>
    </row>
    <row r="10" spans="1:13" customFormat="1" x14ac:dyDescent="0.2">
      <c r="A10" s="123"/>
      <c r="B10" s="91"/>
      <c r="C10" s="84" t="str">
        <f>IF(B10 = "", "",VLOOKUP(B10,Kategóriák!$D$2:$E$111,2,FALSE))</f>
        <v/>
      </c>
      <c r="D10" s="89" t="str">
        <f>IF(ISBLANK($B10),"",COUNTIFS('2. Csapat összeállítás'!$A$3:$A$250,$A10,'2. Csapat összeállítás'!$C$3:$C$250,"&lt;&gt;Igen"))</f>
        <v/>
      </c>
      <c r="E10" s="89" t="str">
        <f>IF(ISBLANK($B10),"",COUNTIFS('2. Csapat összeállítás'!$A$3:$A$250,$A10,'2. Csapat összeállítás'!$C$3:$C$250,"Igen"))</f>
        <v/>
      </c>
      <c r="F10" s="89" t="str">
        <f>IF(ISBLANK($B10),"",COUNTIF('3. Kísérők'!C9:C107,$A10))</f>
        <v/>
      </c>
      <c r="G10" s="85" t="str">
        <f t="shared" si="0"/>
        <v/>
      </c>
      <c r="H10" s="85" t="str">
        <f t="shared" si="1"/>
        <v/>
      </c>
      <c r="I10" s="85" t="str">
        <f>IF(ISBLANK($B10), "", VLOOKUP($C10,Kategóriák!$E$2:$J$111,5,FALSE))</f>
        <v/>
      </c>
      <c r="J10" s="85" t="str">
        <f>IF(ISBLANK($B10), "", VLOOKUP($C10,Kategóriák!$E$2:$J$111,6,FALSE))</f>
        <v/>
      </c>
      <c r="K10" s="85" t="str">
        <f>IF(ISBLANK(B10),"",VLOOKUP(C10,Kategóriák!$E$2:$F$111,2,FALSE))</f>
        <v/>
      </c>
      <c r="L10" s="85" t="str">
        <f>IF(ISBLANK($B10),"",COUNTIFS('2. Csapat összeállítás'!$A$3:$A$250,$A10,'2. Csapat összeállítás'!$C$3:$C$250,"&lt;&gt;Igen",'2. Csapat összeállítás'!$J$3:$J$250,TRUE))</f>
        <v/>
      </c>
      <c r="M10" s="121" t="str">
        <f t="shared" si="2"/>
        <v/>
      </c>
    </row>
    <row r="11" spans="1:13" customFormat="1" x14ac:dyDescent="0.2">
      <c r="A11" s="123"/>
      <c r="B11" s="91"/>
      <c r="C11" s="84" t="str">
        <f>IF(B11 = "", "",VLOOKUP(B11,Kategóriák!$D$2:$E$111,2,FALSE))</f>
        <v/>
      </c>
      <c r="D11" s="89" t="str">
        <f>IF(ISBLANK($B11),"",COUNTIFS('2. Csapat összeállítás'!$A$3:$A$250,$A11,'2. Csapat összeállítás'!$C$3:$C$250,"&lt;&gt;Igen"))</f>
        <v/>
      </c>
      <c r="E11" s="89" t="str">
        <f>IF(ISBLANK($B11),"",COUNTIFS('2. Csapat összeállítás'!$A$3:$A$250,$A11,'2. Csapat összeállítás'!$C$3:$C$250,"Igen"))</f>
        <v/>
      </c>
      <c r="F11" s="89" t="str">
        <f>IF(ISBLANK($B11),"",COUNTIF('3. Kísérők'!C10:C108,$A11))</f>
        <v/>
      </c>
      <c r="G11" s="85" t="str">
        <f t="shared" si="0"/>
        <v/>
      </c>
      <c r="H11" s="85" t="str">
        <f t="shared" si="1"/>
        <v/>
      </c>
      <c r="I11" s="85" t="str">
        <f>IF(ISBLANK($B11), "", VLOOKUP($C11,Kategóriák!$E$2:$J$111,5,FALSE))</f>
        <v/>
      </c>
      <c r="J11" s="85" t="str">
        <f>IF(ISBLANK($B11), "", VLOOKUP($C11,Kategóriák!$E$2:$J$111,6,FALSE))</f>
        <v/>
      </c>
      <c r="K11" s="85" t="str">
        <f>IF(ISBLANK(B11),"",VLOOKUP(C11,Kategóriák!$E$2:$F$111,2,FALSE))</f>
        <v/>
      </c>
      <c r="L11" s="85" t="str">
        <f>IF(ISBLANK($B11),"",COUNTIFS('2. Csapat összeállítás'!$A$3:$A$250,$A11,'2. Csapat összeállítás'!$C$3:$C$250,"&lt;&gt;Igen",'2. Csapat összeállítás'!$J$3:$J$250,TRUE))</f>
        <v/>
      </c>
      <c r="M11" s="121" t="str">
        <f t="shared" si="2"/>
        <v/>
      </c>
    </row>
    <row r="12" spans="1:13" customFormat="1" x14ac:dyDescent="0.2">
      <c r="A12" s="123"/>
      <c r="B12" s="91"/>
      <c r="C12" s="84" t="str">
        <f>IF(B12 = "", "",VLOOKUP(B12,Kategóriák!$D$2:$E$111,2,FALSE))</f>
        <v/>
      </c>
      <c r="D12" s="89" t="str">
        <f>IF(ISBLANK($B12),"",COUNTIFS('2. Csapat összeállítás'!$A$3:$A$250,$A12,'2. Csapat összeállítás'!$C$3:$C$250,"&lt;&gt;Igen"))</f>
        <v/>
      </c>
      <c r="E12" s="89" t="str">
        <f>IF(ISBLANK($B12),"",COUNTIFS('2. Csapat összeállítás'!$A$3:$A$250,$A12,'2. Csapat összeállítás'!$C$3:$C$250,"Igen"))</f>
        <v/>
      </c>
      <c r="F12" s="89" t="str">
        <f>IF(ISBLANK($B12),"",COUNTIF('3. Kísérők'!C11:C109,$A12))</f>
        <v/>
      </c>
      <c r="G12" s="85" t="str">
        <f t="shared" si="0"/>
        <v/>
      </c>
      <c r="H12" s="85" t="str">
        <f t="shared" si="1"/>
        <v/>
      </c>
      <c r="I12" s="85" t="str">
        <f>IF(ISBLANK($B12), "", VLOOKUP($C12,Kategóriák!$E$2:$J$111,5,FALSE))</f>
        <v/>
      </c>
      <c r="J12" s="85" t="str">
        <f>IF(ISBLANK($B12), "", VLOOKUP($C12,Kategóriák!$E$2:$J$111,6,FALSE))</f>
        <v/>
      </c>
      <c r="K12" s="85" t="str">
        <f>IF(ISBLANK(B12),"",VLOOKUP(C12,Kategóriák!$E$2:$F$111,2,FALSE))</f>
        <v/>
      </c>
      <c r="L12" s="85" t="str">
        <f>IF(ISBLANK($B12),"",COUNTIFS('2. Csapat összeállítás'!$A$3:$A$250,$A12,'2. Csapat összeállítás'!$C$3:$C$250,"&lt;&gt;Igen",'2. Csapat összeállítás'!$J$3:$J$250,TRUE))</f>
        <v/>
      </c>
      <c r="M12" s="121" t="str">
        <f t="shared" si="2"/>
        <v/>
      </c>
    </row>
    <row r="13" spans="1:13" customFormat="1" x14ac:dyDescent="0.2">
      <c r="A13" s="123"/>
      <c r="B13" s="91"/>
      <c r="C13" s="84" t="str">
        <f>IF(B13 = "", "",VLOOKUP(B13,Kategóriák!$D$2:$E$111,2,FALSE))</f>
        <v/>
      </c>
      <c r="D13" s="89" t="str">
        <f>IF(ISBLANK($B13),"",COUNTIFS('2. Csapat összeállítás'!$A$3:$A$250,$A13,'2. Csapat összeállítás'!$C$3:$C$250,"&lt;&gt;Igen"))</f>
        <v/>
      </c>
      <c r="E13" s="89" t="str">
        <f>IF(ISBLANK($B13),"",COUNTIFS('2. Csapat összeállítás'!$A$3:$A$250,$A13,'2. Csapat összeállítás'!$C$3:$C$250,"Igen"))</f>
        <v/>
      </c>
      <c r="F13" s="89" t="str">
        <f>IF(ISBLANK($B13),"",COUNTIF('3. Kísérők'!C12:C110,$A13))</f>
        <v/>
      </c>
      <c r="G13" s="85" t="str">
        <f t="shared" si="0"/>
        <v/>
      </c>
      <c r="H13" s="85" t="str">
        <f t="shared" si="1"/>
        <v/>
      </c>
      <c r="I13" s="85" t="str">
        <f>IF(ISBLANK($B13), "", VLOOKUP($C13,Kategóriák!$E$2:$J$111,5,FALSE))</f>
        <v/>
      </c>
      <c r="J13" s="85" t="str">
        <f>IF(ISBLANK($B13), "", VLOOKUP($C13,Kategóriák!$E$2:$J$111,6,FALSE))</f>
        <v/>
      </c>
      <c r="K13" s="85" t="str">
        <f>IF(ISBLANK(B13),"",VLOOKUP(C13,Kategóriák!$E$2:$F$111,2,FALSE))</f>
        <v/>
      </c>
      <c r="L13" s="85" t="str">
        <f>IF(ISBLANK($B13),"",COUNTIFS('2. Csapat összeállítás'!$A$3:$A$250,$A13,'2. Csapat összeállítás'!$C$3:$C$250,"&lt;&gt;Igen",'2. Csapat összeállítás'!$J$3:$J$250,TRUE))</f>
        <v/>
      </c>
      <c r="M13" s="121" t="str">
        <f t="shared" si="2"/>
        <v/>
      </c>
    </row>
    <row r="14" spans="1:13" customFormat="1" x14ac:dyDescent="0.2">
      <c r="A14" s="123"/>
      <c r="B14" s="91"/>
      <c r="C14" s="84" t="str">
        <f>IF(B14 = "", "",VLOOKUP(B14,Kategóriák!$D$2:$E$111,2,FALSE))</f>
        <v/>
      </c>
      <c r="D14" s="89" t="str">
        <f>IF(ISBLANK($B14),"",COUNTIFS('2. Csapat összeállítás'!$A$3:$A$250,$A14,'2. Csapat összeállítás'!$C$3:$C$250,"&lt;&gt;Igen"))</f>
        <v/>
      </c>
      <c r="E14" s="89" t="str">
        <f>IF(ISBLANK($B14),"",COUNTIFS('2. Csapat összeállítás'!$A$3:$A$250,$A14,'2. Csapat összeállítás'!$C$3:$C$250,"Igen"))</f>
        <v/>
      </c>
      <c r="F14" s="89" t="str">
        <f>IF(ISBLANK($B14),"",COUNTIF('3. Kísérők'!C13:C111,$A14))</f>
        <v/>
      </c>
      <c r="G14" s="85" t="str">
        <f t="shared" si="0"/>
        <v/>
      </c>
      <c r="H14" s="85" t="str">
        <f t="shared" si="1"/>
        <v/>
      </c>
      <c r="I14" s="85" t="str">
        <f>IF(ISBLANK($B14), "", VLOOKUP($C14,Kategóriák!$E$2:$J$111,5,FALSE))</f>
        <v/>
      </c>
      <c r="J14" s="85" t="str">
        <f>IF(ISBLANK($B14), "", VLOOKUP($C14,Kategóriák!$E$2:$J$111,6,FALSE))</f>
        <v/>
      </c>
      <c r="K14" s="85" t="str">
        <f>IF(ISBLANK(B14),"",VLOOKUP(C14,Kategóriák!$E$2:$F$111,2,FALSE))</f>
        <v/>
      </c>
      <c r="L14" s="85" t="str">
        <f>IF(ISBLANK($B14),"",COUNTIFS('2. Csapat összeállítás'!$A$3:$A$250,$A14,'2. Csapat összeállítás'!$C$3:$C$250,"&lt;&gt;Igen",'2. Csapat összeállítás'!$J$3:$J$250,TRUE))</f>
        <v/>
      </c>
      <c r="M14" s="121" t="str">
        <f t="shared" si="2"/>
        <v/>
      </c>
    </row>
    <row r="15" spans="1:13" customFormat="1" x14ac:dyDescent="0.2">
      <c r="A15" s="123"/>
      <c r="B15" s="91"/>
      <c r="C15" s="84" t="str">
        <f>IF(B15 = "", "",VLOOKUP(B15,Kategóriák!$D$2:$E$111,2,FALSE))</f>
        <v/>
      </c>
      <c r="D15" s="89" t="str">
        <f>IF(ISBLANK($B15),"",COUNTIFS('2. Csapat összeállítás'!$A$3:$A$250,$A15,'2. Csapat összeállítás'!$C$3:$C$250,"&lt;&gt;Igen"))</f>
        <v/>
      </c>
      <c r="E15" s="89" t="str">
        <f>IF(ISBLANK($B15),"",COUNTIFS('2. Csapat összeállítás'!$A$3:$A$250,$A15,'2. Csapat összeállítás'!$C$3:$C$250,"Igen"))</f>
        <v/>
      </c>
      <c r="F15" s="89" t="str">
        <f>IF(ISBLANK($B15),"",COUNTIF('3. Kísérők'!C14:C112,$A15))</f>
        <v/>
      </c>
      <c r="G15" s="85" t="str">
        <f t="shared" si="0"/>
        <v/>
      </c>
      <c r="H15" s="85" t="str">
        <f t="shared" si="1"/>
        <v/>
      </c>
      <c r="I15" s="85" t="str">
        <f>IF(ISBLANK($B15), "", VLOOKUP($C15,Kategóriák!$E$2:$J$111,5,FALSE))</f>
        <v/>
      </c>
      <c r="J15" s="85" t="str">
        <f>IF(ISBLANK($B15), "", VLOOKUP($C15,Kategóriák!$E$2:$J$111,6,FALSE))</f>
        <v/>
      </c>
      <c r="K15" s="85" t="str">
        <f>IF(ISBLANK(B15),"",VLOOKUP(C15,Kategóriák!$E$2:$F$111,2,FALSE))</f>
        <v/>
      </c>
      <c r="L15" s="85" t="str">
        <f>IF(ISBLANK($B15),"",COUNTIFS('2. Csapat összeállítás'!$A$3:$A$250,$A15,'2. Csapat összeállítás'!$C$3:$C$250,"&lt;&gt;Igen",'2. Csapat összeállítás'!$J$3:$J$250,TRUE))</f>
        <v/>
      </c>
      <c r="M15" s="121" t="str">
        <f t="shared" si="2"/>
        <v/>
      </c>
    </row>
    <row r="16" spans="1:13" customFormat="1" x14ac:dyDescent="0.2">
      <c r="A16" s="123"/>
      <c r="B16" s="91"/>
      <c r="C16" s="84" t="str">
        <f>IF(B16 = "", "",VLOOKUP(B16,Kategóriák!$D$2:$E$111,2,FALSE))</f>
        <v/>
      </c>
      <c r="D16" s="89" t="str">
        <f>IF(ISBLANK($B16),"",COUNTIFS('2. Csapat összeállítás'!$A$3:$A$250,$A16,'2. Csapat összeállítás'!$C$3:$C$250,"&lt;&gt;Igen"))</f>
        <v/>
      </c>
      <c r="E16" s="89" t="str">
        <f>IF(ISBLANK($B16),"",COUNTIFS('2. Csapat összeállítás'!$A$3:$A$250,$A16,'2. Csapat összeállítás'!$C$3:$C$250,"Igen"))</f>
        <v/>
      </c>
      <c r="F16" s="89" t="str">
        <f>IF(ISBLANK($B16),"",COUNTIF('3. Kísérők'!C15:C113,$A16))</f>
        <v/>
      </c>
      <c r="G16" s="85" t="str">
        <f t="shared" si="0"/>
        <v/>
      </c>
      <c r="H16" s="85" t="str">
        <f t="shared" si="1"/>
        <v/>
      </c>
      <c r="I16" s="85" t="str">
        <f>IF(ISBLANK($B16), "", VLOOKUP($C16,Kategóriák!$E$2:$J$111,5,FALSE))</f>
        <v/>
      </c>
      <c r="J16" s="85" t="str">
        <f>IF(ISBLANK($B16), "", VLOOKUP($C16,Kategóriák!$E$2:$J$111,6,FALSE))</f>
        <v/>
      </c>
      <c r="K16" s="85" t="str">
        <f>IF(ISBLANK(B16),"",VLOOKUP(C16,Kategóriák!$E$2:$F$111,2,FALSE))</f>
        <v/>
      </c>
      <c r="L16" s="85" t="str">
        <f>IF(ISBLANK($B16),"",COUNTIFS('2. Csapat összeállítás'!$A$3:$A$250,$A16,'2. Csapat összeállítás'!$C$3:$C$250,"&lt;&gt;Igen",'2. Csapat összeállítás'!$J$3:$J$250,TRUE))</f>
        <v/>
      </c>
      <c r="M16" s="121" t="str">
        <f t="shared" si="2"/>
        <v/>
      </c>
    </row>
    <row r="17" spans="1:13" customFormat="1" x14ac:dyDescent="0.2">
      <c r="A17" s="123"/>
      <c r="B17" s="91"/>
      <c r="C17" s="84" t="str">
        <f>IF(B17 = "", "",VLOOKUP(B17,Kategóriák!$D$2:$E$111,2,FALSE))</f>
        <v/>
      </c>
      <c r="D17" s="89" t="str">
        <f>IF(ISBLANK($B17),"",COUNTIFS('2. Csapat összeállítás'!$A$3:$A$250,$A17,'2. Csapat összeállítás'!$C$3:$C$250,"&lt;&gt;Igen"))</f>
        <v/>
      </c>
      <c r="E17" s="89" t="str">
        <f>IF(ISBLANK($B17),"",COUNTIFS('2. Csapat összeállítás'!$A$3:$A$250,$A17,'2. Csapat összeállítás'!$C$3:$C$250,"Igen"))</f>
        <v/>
      </c>
      <c r="F17" s="89" t="str">
        <f>IF(ISBLANK($B17),"",COUNTIF('3. Kísérők'!C16:C114,$A17))</f>
        <v/>
      </c>
      <c r="G17" s="85" t="str">
        <f t="shared" si="0"/>
        <v/>
      </c>
      <c r="H17" s="85" t="str">
        <f t="shared" si="1"/>
        <v/>
      </c>
      <c r="I17" s="85" t="str">
        <f>IF(ISBLANK($B17), "", VLOOKUP($C17,Kategóriák!$E$2:$J$111,5,FALSE))</f>
        <v/>
      </c>
      <c r="J17" s="85" t="str">
        <f>IF(ISBLANK($B17), "", VLOOKUP($C17,Kategóriák!$E$2:$J$111,6,FALSE))</f>
        <v/>
      </c>
      <c r="K17" s="85" t="str">
        <f>IF(ISBLANK(B17),"",VLOOKUP(C17,Kategóriák!$E$2:$F$111,2,FALSE))</f>
        <v/>
      </c>
      <c r="L17" s="85" t="str">
        <f>IF(ISBLANK($B17),"",COUNTIFS('2. Csapat összeállítás'!$A$3:$A$250,$A17,'2. Csapat összeállítás'!$C$3:$C$250,"&lt;&gt;Igen",'2. Csapat összeállítás'!$J$3:$J$250,TRUE))</f>
        <v/>
      </c>
      <c r="M17" s="121" t="str">
        <f t="shared" si="2"/>
        <v/>
      </c>
    </row>
    <row r="18" spans="1:13" customFormat="1" x14ac:dyDescent="0.2">
      <c r="A18" s="123"/>
      <c r="B18" s="91"/>
      <c r="C18" s="84" t="str">
        <f>IF(B18 = "", "",VLOOKUP(B18,Kategóriák!$D$2:$E$111,2,FALSE))</f>
        <v/>
      </c>
      <c r="D18" s="89" t="str">
        <f>IF(ISBLANK($B18),"",COUNTIFS('2. Csapat összeállítás'!$A$3:$A$250,$A18,'2. Csapat összeállítás'!$C$3:$C$250,"&lt;&gt;Igen"))</f>
        <v/>
      </c>
      <c r="E18" s="89" t="str">
        <f>IF(ISBLANK($B18),"",COUNTIFS('2. Csapat összeállítás'!$A$3:$A$250,$A18,'2. Csapat összeállítás'!$C$3:$C$250,"Igen"))</f>
        <v/>
      </c>
      <c r="F18" s="89" t="str">
        <f>IF(ISBLANK($B18),"",COUNTIF('3. Kísérők'!C17:C115,$A18))</f>
        <v/>
      </c>
      <c r="G18" s="85" t="str">
        <f t="shared" si="0"/>
        <v/>
      </c>
      <c r="H18" s="85" t="str">
        <f t="shared" si="1"/>
        <v/>
      </c>
      <c r="I18" s="85" t="str">
        <f>IF(ISBLANK($B18), "", VLOOKUP($C18,Kategóriák!$E$2:$J$111,5,FALSE))</f>
        <v/>
      </c>
      <c r="J18" s="85" t="str">
        <f>IF(ISBLANK($B18), "", VLOOKUP($C18,Kategóriák!$E$2:$J$111,6,FALSE))</f>
        <v/>
      </c>
      <c r="K18" s="85" t="str">
        <f>IF(ISBLANK(B18),"",VLOOKUP(C18,Kategóriák!$E$2:$F$111,2,FALSE))</f>
        <v/>
      </c>
      <c r="L18" s="85" t="str">
        <f>IF(ISBLANK($B18),"",COUNTIFS('2. Csapat összeállítás'!$A$3:$A$250,$A18,'2. Csapat összeállítás'!$C$3:$C$250,"&lt;&gt;Igen",'2. Csapat összeállítás'!$J$3:$J$250,TRUE))</f>
        <v/>
      </c>
      <c r="M18" s="121" t="str">
        <f t="shared" si="2"/>
        <v/>
      </c>
    </row>
    <row r="19" spans="1:13" customFormat="1" x14ac:dyDescent="0.2">
      <c r="A19" s="123"/>
      <c r="B19" s="91"/>
      <c r="C19" s="84" t="str">
        <f>IF(B19 = "", "",VLOOKUP(B19,Kategóriák!$D$2:$E$111,2,FALSE))</f>
        <v/>
      </c>
      <c r="D19" s="89" t="str">
        <f>IF(ISBLANK($B19),"",COUNTIFS('2. Csapat összeállítás'!$A$3:$A$250,$A19,'2. Csapat összeállítás'!$C$3:$C$250,"&lt;&gt;Igen"))</f>
        <v/>
      </c>
      <c r="E19" s="89" t="str">
        <f>IF(ISBLANK($B19),"",COUNTIFS('2. Csapat összeállítás'!$A$3:$A$250,$A19,'2. Csapat összeállítás'!$C$3:$C$250,"Igen"))</f>
        <v/>
      </c>
      <c r="F19" s="89" t="str">
        <f>IF(ISBLANK($B19),"",COUNTIF('3. Kísérők'!C18:C116,$A19))</f>
        <v/>
      </c>
      <c r="G19" s="85" t="str">
        <f t="shared" si="0"/>
        <v/>
      </c>
      <c r="H19" s="85" t="str">
        <f t="shared" si="1"/>
        <v/>
      </c>
      <c r="I19" s="85" t="str">
        <f>IF(ISBLANK($B19), "", VLOOKUP($C19,Kategóriák!$E$2:$J$111,5,FALSE))</f>
        <v/>
      </c>
      <c r="J19" s="85" t="str">
        <f>IF(ISBLANK($B19), "", VLOOKUP($C19,Kategóriák!$E$2:$J$111,6,FALSE))</f>
        <v/>
      </c>
      <c r="K19" s="85" t="str">
        <f>IF(ISBLANK(B19),"",VLOOKUP(C19,Kategóriák!$E$2:$F$111,2,FALSE))</f>
        <v/>
      </c>
      <c r="L19" s="85" t="str">
        <f>IF(ISBLANK($B19),"",COUNTIFS('2. Csapat összeállítás'!$A$3:$A$250,$A19,'2. Csapat összeállítás'!$C$3:$C$250,"&lt;&gt;Igen",'2. Csapat összeállítás'!$J$3:$J$250,TRUE))</f>
        <v/>
      </c>
      <c r="M19" s="121" t="str">
        <f t="shared" si="2"/>
        <v/>
      </c>
    </row>
    <row r="20" spans="1:13" customFormat="1" x14ac:dyDescent="0.2">
      <c r="A20" s="123"/>
      <c r="B20" s="91"/>
      <c r="C20" s="84" t="str">
        <f>IF(B20 = "", "",VLOOKUP(B20,Kategóriák!$D$2:$E$111,2,FALSE))</f>
        <v/>
      </c>
      <c r="D20" s="89" t="str">
        <f>IF(ISBLANK($B20),"",COUNTIFS('2. Csapat összeállítás'!$A$3:$A$250,$A20,'2. Csapat összeállítás'!$C$3:$C$250,"&lt;&gt;Igen"))</f>
        <v/>
      </c>
      <c r="E20" s="89" t="str">
        <f>IF(ISBLANK($B20),"",COUNTIFS('2. Csapat összeállítás'!$A$3:$A$250,$A20,'2. Csapat összeállítás'!$C$3:$C$250,"Igen"))</f>
        <v/>
      </c>
      <c r="F20" s="89" t="str">
        <f>IF(ISBLANK($B20),"",COUNTIF('3. Kísérők'!C19:C117,$A20))</f>
        <v/>
      </c>
      <c r="G20" s="85" t="str">
        <f t="shared" si="0"/>
        <v/>
      </c>
      <c r="H20" s="85" t="str">
        <f t="shared" si="1"/>
        <v/>
      </c>
      <c r="I20" s="85" t="str">
        <f>IF(ISBLANK($B20), "", VLOOKUP($C20,Kategóriák!$E$2:$J$111,5,FALSE))</f>
        <v/>
      </c>
      <c r="J20" s="85" t="str">
        <f>IF(ISBLANK($B20), "", VLOOKUP($C20,Kategóriák!$E$2:$J$111,6,FALSE))</f>
        <v/>
      </c>
      <c r="K20" s="85" t="str">
        <f>IF(ISBLANK(B20),"",VLOOKUP(C20,Kategóriák!$E$2:$F$111,2,FALSE))</f>
        <v/>
      </c>
      <c r="L20" s="85" t="str">
        <f>IF(ISBLANK($B20),"",COUNTIFS('2. Csapat összeállítás'!$A$3:$A$250,$A20,'2. Csapat összeállítás'!$C$3:$C$250,"&lt;&gt;Igen",'2. Csapat összeállítás'!$J$3:$J$250,TRUE))</f>
        <v/>
      </c>
      <c r="M20" s="121" t="str">
        <f t="shared" si="2"/>
        <v/>
      </c>
    </row>
    <row r="21" spans="1:13" customFormat="1" x14ac:dyDescent="0.2">
      <c r="A21" s="123"/>
      <c r="B21" s="91"/>
      <c r="C21" s="84" t="str">
        <f>IF(B21 = "", "",VLOOKUP(B21,Kategóriák!$D$2:$E$111,2,FALSE))</f>
        <v/>
      </c>
      <c r="D21" s="89" t="str">
        <f>IF(ISBLANK($B21),"",COUNTIFS('2. Csapat összeállítás'!$A$3:$A$250,$A21,'2. Csapat összeállítás'!$C$3:$C$250,"&lt;&gt;Igen"))</f>
        <v/>
      </c>
      <c r="E21" s="89" t="str">
        <f>IF(ISBLANK($B21),"",COUNTIFS('2. Csapat összeállítás'!$A$3:$A$250,$A21,'2. Csapat összeállítás'!$C$3:$C$250,"Igen"))</f>
        <v/>
      </c>
      <c r="F21" s="89" t="str">
        <f>IF(ISBLANK($B21),"",COUNTIF('3. Kísérők'!C20:C118,$A21))</f>
        <v/>
      </c>
      <c r="G21" s="85" t="str">
        <f t="shared" si="0"/>
        <v/>
      </c>
      <c r="H21" s="85" t="str">
        <f t="shared" si="1"/>
        <v/>
      </c>
      <c r="I21" s="85" t="str">
        <f>IF(ISBLANK($B21), "", VLOOKUP($C21,Kategóriák!$E$2:$J$111,5,FALSE))</f>
        <v/>
      </c>
      <c r="J21" s="85" t="str">
        <f>IF(ISBLANK($B21), "", VLOOKUP($C21,Kategóriák!$E$2:$J$111,6,FALSE))</f>
        <v/>
      </c>
      <c r="K21" s="85" t="str">
        <f>IF(ISBLANK(B21),"",VLOOKUP(C21,Kategóriák!$E$2:$F$111,2,FALSE))</f>
        <v/>
      </c>
      <c r="L21" s="85" t="str">
        <f>IF(ISBLANK($B21),"",COUNTIFS('2. Csapat összeállítás'!$A$3:$A$250,$A21,'2. Csapat összeállítás'!$C$3:$C$250,"&lt;&gt;Igen",'2. Csapat összeállítás'!$J$3:$J$250,TRUE))</f>
        <v/>
      </c>
      <c r="M21" s="121" t="str">
        <f t="shared" si="2"/>
        <v/>
      </c>
    </row>
    <row r="22" spans="1:13" customFormat="1" x14ac:dyDescent="0.2">
      <c r="A22" s="123"/>
      <c r="B22" s="91"/>
      <c r="C22" s="84" t="str">
        <f>IF(B22 = "", "",VLOOKUP(B22,Kategóriák!$D$2:$E$111,2,FALSE))</f>
        <v/>
      </c>
      <c r="D22" s="89" t="str">
        <f>IF(ISBLANK($B22),"",COUNTIFS('2. Csapat összeállítás'!$A$3:$A$250,$A22,'2. Csapat összeállítás'!$C$3:$C$250,"&lt;&gt;Igen"))</f>
        <v/>
      </c>
      <c r="E22" s="89" t="str">
        <f>IF(ISBLANK($B22),"",COUNTIFS('2. Csapat összeállítás'!$A$3:$A$250,$A22,'2. Csapat összeállítás'!$C$3:$C$250,"Igen"))</f>
        <v/>
      </c>
      <c r="F22" s="89" t="str">
        <f>IF(ISBLANK($B22),"",COUNTIF('3. Kísérők'!C21:C119,$A22))</f>
        <v/>
      </c>
      <c r="G22" s="85" t="str">
        <f t="shared" si="0"/>
        <v/>
      </c>
      <c r="H22" s="85" t="str">
        <f t="shared" si="1"/>
        <v/>
      </c>
      <c r="I22" s="85" t="str">
        <f>IF(ISBLANK($B22), "", VLOOKUP($C22,Kategóriák!$E$2:$J$111,5,FALSE))</f>
        <v/>
      </c>
      <c r="J22" s="85" t="str">
        <f>IF(ISBLANK($B22), "", VLOOKUP($C22,Kategóriák!$E$2:$J$111,6,FALSE))</f>
        <v/>
      </c>
      <c r="K22" s="85" t="str">
        <f>IF(ISBLANK(B22),"",VLOOKUP(C22,Kategóriák!$E$2:$F$111,2,FALSE))</f>
        <v/>
      </c>
      <c r="L22" s="85" t="str">
        <f>IF(ISBLANK($B22),"",COUNTIFS('2. Csapat összeállítás'!$A$3:$A$250,$A22,'2. Csapat összeállítás'!$C$3:$C$250,"&lt;&gt;Igen",'2. Csapat összeállítás'!$J$3:$J$250,TRUE))</f>
        <v/>
      </c>
      <c r="M22" s="121" t="str">
        <f t="shared" si="2"/>
        <v/>
      </c>
    </row>
    <row r="23" spans="1:13" customFormat="1" x14ac:dyDescent="0.2">
      <c r="A23" s="123"/>
      <c r="B23" s="91"/>
      <c r="C23" s="84" t="str">
        <f>IF(B23 = "", "",VLOOKUP(B23,Kategóriák!$D$2:$E$111,2,FALSE))</f>
        <v/>
      </c>
      <c r="D23" s="89" t="str">
        <f>IF(ISBLANK($B23),"",COUNTIFS('2. Csapat összeállítás'!$A$3:$A$250,$A23,'2. Csapat összeállítás'!$C$3:$C$250,"&lt;&gt;Igen"))</f>
        <v/>
      </c>
      <c r="E23" s="89" t="str">
        <f>IF(ISBLANK($B23),"",COUNTIFS('2. Csapat összeállítás'!$A$3:$A$250,$A23,'2. Csapat összeállítás'!$C$3:$C$250,"Igen"))</f>
        <v/>
      </c>
      <c r="F23" s="89" t="str">
        <f>IF(ISBLANK($B23),"",COUNTIF('3. Kísérők'!C22:C120,$A23))</f>
        <v/>
      </c>
      <c r="G23" s="85" t="str">
        <f t="shared" si="0"/>
        <v/>
      </c>
      <c r="H23" s="85" t="str">
        <f t="shared" si="1"/>
        <v/>
      </c>
      <c r="I23" s="85" t="str">
        <f>IF(ISBLANK($B23), "", VLOOKUP($C23,Kategóriák!$E$2:$J$111,5,FALSE))</f>
        <v/>
      </c>
      <c r="J23" s="85" t="str">
        <f>IF(ISBLANK($B23), "", VLOOKUP($C23,Kategóriák!$E$2:$J$111,6,FALSE))</f>
        <v/>
      </c>
      <c r="K23" s="85" t="str">
        <f>IF(ISBLANK(B23),"",VLOOKUP(C23,Kategóriák!$E$2:$F$111,2,FALSE))</f>
        <v/>
      </c>
      <c r="L23" s="85" t="str">
        <f>IF(ISBLANK($B23),"",COUNTIFS('2. Csapat összeállítás'!$A$3:$A$250,$A23,'2. Csapat összeállítás'!$C$3:$C$250,"&lt;&gt;Igen",'2. Csapat összeállítás'!$J$3:$J$250,TRUE))</f>
        <v/>
      </c>
      <c r="M23" s="121" t="str">
        <f t="shared" si="2"/>
        <v/>
      </c>
    </row>
    <row r="24" spans="1:13" customFormat="1" x14ac:dyDescent="0.2">
      <c r="A24" s="123"/>
      <c r="B24" s="91"/>
      <c r="C24" s="84" t="str">
        <f>IF(B24 = "", "",VLOOKUP(B24,Kategóriák!$D$2:$E$111,2,FALSE))</f>
        <v/>
      </c>
      <c r="D24" s="89" t="str">
        <f>IF(ISBLANK($B24),"",COUNTIFS('2. Csapat összeállítás'!$A$3:$A$250,$A24,'2. Csapat összeállítás'!$C$3:$C$250,"&lt;&gt;Igen"))</f>
        <v/>
      </c>
      <c r="E24" s="89" t="str">
        <f>IF(ISBLANK($B24),"",COUNTIFS('2. Csapat összeállítás'!$A$3:$A$250,$A24,'2. Csapat összeállítás'!$C$3:$C$250,"Igen"))</f>
        <v/>
      </c>
      <c r="F24" s="89" t="str">
        <f>IF(ISBLANK($B24),"",COUNTIF('3. Kísérők'!C23:C121,$A24))</f>
        <v/>
      </c>
      <c r="G24" s="85" t="str">
        <f t="shared" si="0"/>
        <v/>
      </c>
      <c r="H24" s="85" t="str">
        <f t="shared" si="1"/>
        <v/>
      </c>
      <c r="I24" s="85" t="str">
        <f>IF(ISBLANK($B24), "", VLOOKUP($C24,Kategóriák!$E$2:$J$111,5,FALSE))</f>
        <v/>
      </c>
      <c r="J24" s="85" t="str">
        <f>IF(ISBLANK($B24), "", VLOOKUP($C24,Kategóriák!$E$2:$J$111,6,FALSE))</f>
        <v/>
      </c>
      <c r="K24" s="85" t="str">
        <f>IF(ISBLANK(B24),"",VLOOKUP(C24,Kategóriák!$E$2:$F$111,2,FALSE))</f>
        <v/>
      </c>
      <c r="L24" s="85" t="str">
        <f>IF(ISBLANK($B24),"",COUNTIFS('2. Csapat összeállítás'!$A$3:$A$250,$A24,'2. Csapat összeállítás'!$C$3:$C$250,"&lt;&gt;Igen",'2. Csapat összeállítás'!$J$3:$J$250,TRUE))</f>
        <v/>
      </c>
      <c r="M24" s="121" t="str">
        <f t="shared" si="2"/>
        <v/>
      </c>
    </row>
    <row r="25" spans="1:13" customFormat="1" x14ac:dyDescent="0.2">
      <c r="A25" s="123"/>
      <c r="B25" s="91"/>
      <c r="C25" s="84" t="str">
        <f>IF(B25 = "", "",VLOOKUP(B25,Kategóriák!$D$2:$E$111,2,FALSE))</f>
        <v/>
      </c>
      <c r="D25" s="89" t="str">
        <f>IF(ISBLANK($B25),"",COUNTIFS('2. Csapat összeállítás'!$A$3:$A$250,$A25,'2. Csapat összeállítás'!$C$3:$C$250,"&lt;&gt;Igen"))</f>
        <v/>
      </c>
      <c r="E25" s="89" t="str">
        <f>IF(ISBLANK($B25),"",COUNTIFS('2. Csapat összeállítás'!$A$3:$A$250,$A25,'2. Csapat összeállítás'!$C$3:$C$250,"Igen"))</f>
        <v/>
      </c>
      <c r="F25" s="89" t="str">
        <f>IF(ISBLANK($B25),"",COUNTIF('3. Kísérők'!C24:C122,$A25))</f>
        <v/>
      </c>
      <c r="G25" s="85" t="str">
        <f t="shared" si="0"/>
        <v/>
      </c>
      <c r="H25" s="85" t="str">
        <f t="shared" si="1"/>
        <v/>
      </c>
      <c r="I25" s="85" t="str">
        <f>IF(ISBLANK($B25), "", VLOOKUP($C25,Kategóriák!$E$2:$J$111,5,FALSE))</f>
        <v/>
      </c>
      <c r="J25" s="85" t="str">
        <f>IF(ISBLANK($B25), "", VLOOKUP($C25,Kategóriák!$E$2:$J$111,6,FALSE))</f>
        <v/>
      </c>
      <c r="K25" s="85" t="str">
        <f>IF(ISBLANK(B25),"",VLOOKUP(C25,Kategóriák!$E$2:$F$111,2,FALSE))</f>
        <v/>
      </c>
      <c r="L25" s="85" t="str">
        <f>IF(ISBLANK($B25),"",COUNTIFS('2. Csapat összeállítás'!$A$3:$A$250,$A25,'2. Csapat összeállítás'!$C$3:$C$250,"&lt;&gt;Igen",'2. Csapat összeállítás'!$J$3:$J$250,TRUE))</f>
        <v/>
      </c>
      <c r="M25" s="121" t="str">
        <f t="shared" si="2"/>
        <v/>
      </c>
    </row>
    <row r="26" spans="1:13" customFormat="1" x14ac:dyDescent="0.2">
      <c r="A26" s="123"/>
      <c r="B26" s="91"/>
      <c r="C26" s="84" t="str">
        <f>IF(B26 = "", "",VLOOKUP(B26,Kategóriák!$D$2:$E$111,2,FALSE))</f>
        <v/>
      </c>
      <c r="D26" s="89" t="str">
        <f>IF(ISBLANK($B26),"",COUNTIFS('2. Csapat összeállítás'!$A$3:$A$250,$A26,'2. Csapat összeállítás'!$C$3:$C$250,"&lt;&gt;Igen"))</f>
        <v/>
      </c>
      <c r="E26" s="89" t="str">
        <f>IF(ISBLANK($B26),"",COUNTIFS('2. Csapat összeállítás'!$A$3:$A$250,$A26,'2. Csapat összeállítás'!$C$3:$C$250,"Igen"))</f>
        <v/>
      </c>
      <c r="F26" s="89" t="str">
        <f>IF(ISBLANK($B26),"",COUNTIF('3. Kísérők'!C25:C123,$A26))</f>
        <v/>
      </c>
      <c r="G26" s="85" t="str">
        <f t="shared" si="0"/>
        <v/>
      </c>
      <c r="H26" s="85" t="str">
        <f t="shared" si="1"/>
        <v/>
      </c>
      <c r="I26" s="85" t="str">
        <f>IF(ISBLANK($B26), "", VLOOKUP($C26,Kategóriák!$E$2:$J$111,5,FALSE))</f>
        <v/>
      </c>
      <c r="J26" s="85" t="str">
        <f>IF(ISBLANK($B26), "", VLOOKUP($C26,Kategóriák!$E$2:$J$111,6,FALSE))</f>
        <v/>
      </c>
      <c r="K26" s="85" t="str">
        <f>IF(ISBLANK(B26),"",VLOOKUP(C26,Kategóriák!$E$2:$F$111,2,FALSE))</f>
        <v/>
      </c>
      <c r="L26" s="85" t="str">
        <f>IF(ISBLANK($B26),"",COUNTIFS('2. Csapat összeállítás'!$A$3:$A$250,$A26,'2. Csapat összeállítás'!$C$3:$C$250,"&lt;&gt;Igen",'2. Csapat összeállítás'!$J$3:$J$250,TRUE))</f>
        <v/>
      </c>
      <c r="M26" s="121" t="str">
        <f t="shared" si="2"/>
        <v/>
      </c>
    </row>
    <row r="27" spans="1:13" customFormat="1" x14ac:dyDescent="0.2">
      <c r="A27" s="124"/>
      <c r="B27" s="91"/>
      <c r="C27" s="84" t="str">
        <f>IF(B27 = "", "",VLOOKUP(B27,Kategóriák!$D$2:$E$111,2,FALSE))</f>
        <v/>
      </c>
      <c r="D27" s="89" t="str">
        <f>IF(ISBLANK($B27),"",COUNTIFS('2. Csapat összeállítás'!$A$3:$A$250,$A27,'2. Csapat összeállítás'!$C$3:$C$250,"&lt;&gt;Igen"))</f>
        <v/>
      </c>
      <c r="E27" s="89" t="str">
        <f>IF(ISBLANK($B27),"",COUNTIFS('2. Csapat összeállítás'!$A$3:$A$250,$A27,'2. Csapat összeállítás'!$C$3:$C$250,"Igen"))</f>
        <v/>
      </c>
      <c r="F27" s="89" t="str">
        <f>IF(ISBLANK($B27),"",COUNTIF('3. Kísérők'!C26:C124,$A27))</f>
        <v/>
      </c>
      <c r="G27" s="85" t="str">
        <f t="shared" si="0"/>
        <v/>
      </c>
      <c r="H27" s="85" t="str">
        <f t="shared" si="1"/>
        <v/>
      </c>
      <c r="I27" s="85" t="str">
        <f>IF(ISBLANK($B27), "", VLOOKUP($C27,Kategóriák!$E$2:$J$111,5,FALSE))</f>
        <v/>
      </c>
      <c r="J27" s="85" t="str">
        <f>IF(ISBLANK($B27), "", VLOOKUP($C27,Kategóriák!$E$2:$J$111,6,FALSE))</f>
        <v/>
      </c>
      <c r="K27" s="85" t="str">
        <f>IF(ISBLANK(B27),"",VLOOKUP(C27,Kategóriák!$E$2:$F$111,2,FALSE))</f>
        <v/>
      </c>
      <c r="L27" s="85" t="str">
        <f>IF(ISBLANK($B27),"",COUNTIFS('2. Csapat összeállítás'!$A$3:$A$250,$A27,'2. Csapat összeállítás'!$C$3:$C$250,"&lt;&gt;Igen",'2. Csapat összeállítás'!$J$3:$J$250,TRUE))</f>
        <v/>
      </c>
      <c r="M27" s="121" t="str">
        <f t="shared" si="2"/>
        <v/>
      </c>
    </row>
    <row r="28" spans="1:13" customFormat="1" x14ac:dyDescent="0.2">
      <c r="A28" s="123"/>
      <c r="B28" s="91"/>
      <c r="C28" s="84" t="str">
        <f>IF(B28 = "", "",VLOOKUP(B28,Kategóriák!$D$2:$E$111,2,FALSE))</f>
        <v/>
      </c>
      <c r="D28" s="89" t="str">
        <f>IF(ISBLANK($B28),"",COUNTIFS('2. Csapat összeállítás'!$A$3:$A$250,$A28,'2. Csapat összeállítás'!$C$3:$C$250,"&lt;&gt;Igen"))</f>
        <v/>
      </c>
      <c r="E28" s="89" t="str">
        <f>IF(ISBLANK($B28),"",COUNTIFS('2. Csapat összeállítás'!$A$3:$A$250,$A28,'2. Csapat összeállítás'!$C$3:$C$250,"Igen"))</f>
        <v/>
      </c>
      <c r="F28" s="89" t="str">
        <f>IF(ISBLANK($B28),"",COUNTIF('3. Kísérők'!C27:C125,$A28))</f>
        <v/>
      </c>
      <c r="G28" s="85" t="str">
        <f t="shared" si="0"/>
        <v/>
      </c>
      <c r="H28" s="85" t="str">
        <f t="shared" si="1"/>
        <v/>
      </c>
      <c r="I28" s="85" t="str">
        <f>IF(ISBLANK($B28), "", VLOOKUP($C28,Kategóriák!$E$2:$J$111,5,FALSE))</f>
        <v/>
      </c>
      <c r="J28" s="85" t="str">
        <f>IF(ISBLANK($B28), "", VLOOKUP($C28,Kategóriák!$E$2:$J$111,6,FALSE))</f>
        <v/>
      </c>
      <c r="K28" s="85" t="str">
        <f>IF(ISBLANK(B28),"",VLOOKUP(C28,Kategóriák!$E$2:$F$111,2,FALSE))</f>
        <v/>
      </c>
      <c r="L28" s="85" t="str">
        <f>IF(ISBLANK($B28),"",COUNTIFS('2. Csapat összeállítás'!$A$3:$A$250,$A28,'2. Csapat összeállítás'!$C$3:$C$250,"&lt;&gt;Igen",'2. Csapat összeállítás'!$J$3:$J$250,TRUE))</f>
        <v/>
      </c>
      <c r="M28" s="121" t="str">
        <f t="shared" si="2"/>
        <v/>
      </c>
    </row>
    <row r="29" spans="1:13" customFormat="1" x14ac:dyDescent="0.2">
      <c r="A29" s="123"/>
      <c r="B29" s="91"/>
      <c r="C29" s="84" t="str">
        <f>IF(B29 = "", "",VLOOKUP(B29,Kategóriák!$D$2:$E$111,2,FALSE))</f>
        <v/>
      </c>
      <c r="D29" s="89" t="str">
        <f>IF(ISBLANK($B29),"",COUNTIFS('2. Csapat összeállítás'!$A$3:$A$250,$A29,'2. Csapat összeállítás'!$C$3:$C$250,"&lt;&gt;Igen"))</f>
        <v/>
      </c>
      <c r="E29" s="89" t="str">
        <f>IF(ISBLANK($B29),"",COUNTIFS('2. Csapat összeállítás'!$A$3:$A$250,$A29,'2. Csapat összeállítás'!$C$3:$C$250,"Igen"))</f>
        <v/>
      </c>
      <c r="F29" s="89" t="str">
        <f>IF(ISBLANK($B29),"",COUNTIF('3. Kísérők'!C28:C126,$A29))</f>
        <v/>
      </c>
      <c r="G29" s="85" t="str">
        <f t="shared" si="0"/>
        <v/>
      </c>
      <c r="H29" s="85" t="str">
        <f t="shared" si="1"/>
        <v/>
      </c>
      <c r="I29" s="85" t="str">
        <f>IF(ISBLANK($B29), "", VLOOKUP($C29,Kategóriák!$E$2:$J$111,5,FALSE))</f>
        <v/>
      </c>
      <c r="J29" s="85" t="str">
        <f>IF(ISBLANK($B29), "", VLOOKUP($C29,Kategóriák!$E$2:$J$111,6,FALSE))</f>
        <v/>
      </c>
      <c r="K29" s="85" t="str">
        <f>IF(ISBLANK(B29),"",VLOOKUP(C29,Kategóriák!$E$2:$F$111,2,FALSE))</f>
        <v/>
      </c>
      <c r="L29" s="85" t="str">
        <f>IF(ISBLANK($B29),"",COUNTIFS('2. Csapat összeállítás'!$A$3:$A$250,$A29,'2. Csapat összeállítás'!$C$3:$C$250,"&lt;&gt;Igen",'2. Csapat összeállítás'!$J$3:$J$250,TRUE))</f>
        <v/>
      </c>
      <c r="M29" s="121" t="str">
        <f t="shared" si="2"/>
        <v/>
      </c>
    </row>
    <row r="30" spans="1:13" customFormat="1" x14ac:dyDescent="0.2">
      <c r="A30" s="123"/>
      <c r="B30" s="91"/>
      <c r="C30" s="84" t="str">
        <f>IF(B30 = "", "",VLOOKUP(B30,Kategóriák!$D$2:$E$111,2,FALSE))</f>
        <v/>
      </c>
      <c r="D30" s="89" t="str">
        <f>IF(ISBLANK($B30),"",COUNTIFS('2. Csapat összeállítás'!$A$3:$A$250,$A30,'2. Csapat összeállítás'!$C$3:$C$250,"&lt;&gt;Igen"))</f>
        <v/>
      </c>
      <c r="E30" s="89" t="str">
        <f>IF(ISBLANK($B30),"",COUNTIFS('2. Csapat összeállítás'!$A$3:$A$250,$A30,'2. Csapat összeállítás'!$C$3:$C$250,"Igen"))</f>
        <v/>
      </c>
      <c r="F30" s="89" t="str">
        <f>IF(ISBLANK($B30),"",COUNTIF('3. Kísérők'!C29:C127,$A30))</f>
        <v/>
      </c>
      <c r="G30" s="85" t="str">
        <f t="shared" si="0"/>
        <v/>
      </c>
      <c r="H30" s="85" t="str">
        <f t="shared" si="1"/>
        <v/>
      </c>
      <c r="I30" s="85" t="str">
        <f>IF(ISBLANK($B30), "", VLOOKUP($C30,Kategóriák!$E$2:$J$111,5,FALSE))</f>
        <v/>
      </c>
      <c r="J30" s="85" t="str">
        <f>IF(ISBLANK($B30), "", VLOOKUP($C30,Kategóriák!$E$2:$J$111,6,FALSE))</f>
        <v/>
      </c>
      <c r="K30" s="85" t="str">
        <f>IF(ISBLANK(B30),"",VLOOKUP(C30,Kategóriák!$E$2:$F$111,2,FALSE))</f>
        <v/>
      </c>
      <c r="L30" s="85" t="str">
        <f>IF(ISBLANK($B30),"",COUNTIFS('2. Csapat összeállítás'!$A$3:$A$250,$A30,'2. Csapat összeállítás'!$C$3:$C$250,"&lt;&gt;Igen",'2. Csapat összeállítás'!$J$3:$J$250,TRUE))</f>
        <v/>
      </c>
      <c r="M30" s="121" t="str">
        <f t="shared" si="2"/>
        <v/>
      </c>
    </row>
    <row r="31" spans="1:13" customFormat="1" x14ac:dyDescent="0.2">
      <c r="A31" s="123"/>
      <c r="B31" s="91"/>
      <c r="C31" s="84" t="str">
        <f>IF(B31 = "", "",VLOOKUP(B31,Kategóriák!$D$2:$E$111,2,FALSE))</f>
        <v/>
      </c>
      <c r="D31" s="89" t="str">
        <f>IF(ISBLANK($B31),"",COUNTIFS('2. Csapat összeállítás'!$A$3:$A$250,$A31,'2. Csapat összeállítás'!$C$3:$C$250,"&lt;&gt;Igen"))</f>
        <v/>
      </c>
      <c r="E31" s="89" t="str">
        <f>IF(ISBLANK($B31),"",COUNTIFS('2. Csapat összeállítás'!$A$3:$A$250,$A31,'2. Csapat összeállítás'!$C$3:$C$250,"Igen"))</f>
        <v/>
      </c>
      <c r="F31" s="89" t="str">
        <f>IF(ISBLANK($B31),"",COUNTIF('3. Kísérők'!C30:C128,$A31))</f>
        <v/>
      </c>
      <c r="G31" s="85" t="str">
        <f t="shared" si="0"/>
        <v/>
      </c>
      <c r="H31" s="85" t="str">
        <f t="shared" si="1"/>
        <v/>
      </c>
      <c r="I31" s="85" t="str">
        <f>IF(ISBLANK($B31), "", VLOOKUP($C31,Kategóriák!$E$2:$J$111,5,FALSE))</f>
        <v/>
      </c>
      <c r="J31" s="85" t="str">
        <f>IF(ISBLANK($B31), "", VLOOKUP($C31,Kategóriák!$E$2:$J$111,6,FALSE))</f>
        <v/>
      </c>
      <c r="K31" s="85" t="str">
        <f>IF(ISBLANK(B31),"",VLOOKUP(C31,Kategóriák!$E$2:$F$111,2,FALSE))</f>
        <v/>
      </c>
      <c r="L31" s="85" t="str">
        <f>IF(ISBLANK($B31),"",COUNTIFS('2. Csapat összeállítás'!$A$3:$A$250,$A31,'2. Csapat összeállítás'!$C$3:$C$250,"&lt;&gt;Igen",'2. Csapat összeállítás'!$J$3:$J$250,TRUE))</f>
        <v/>
      </c>
      <c r="M31" s="121" t="str">
        <f t="shared" si="2"/>
        <v/>
      </c>
    </row>
    <row r="32" spans="1:13" customFormat="1" x14ac:dyDescent="0.2">
      <c r="A32" s="123"/>
      <c r="B32" s="91"/>
      <c r="C32" s="84" t="str">
        <f>IF(B32 = "", "",VLOOKUP(B32,Kategóriák!$D$2:$E$111,2,FALSE))</f>
        <v/>
      </c>
      <c r="D32" s="89" t="str">
        <f>IF(ISBLANK($B32),"",COUNTIFS('2. Csapat összeállítás'!$A$3:$A$250,$A32,'2. Csapat összeállítás'!$C$3:$C$250,"&lt;&gt;Igen"))</f>
        <v/>
      </c>
      <c r="E32" s="89" t="str">
        <f>IF(ISBLANK($B32),"",COUNTIFS('2. Csapat összeállítás'!$A$3:$A$250,$A32,'2. Csapat összeállítás'!$C$3:$C$250,"Igen"))</f>
        <v/>
      </c>
      <c r="F32" s="89" t="str">
        <f>IF(ISBLANK($B32),"",COUNTIF('3. Kísérők'!C31:C129,$A32))</f>
        <v/>
      </c>
      <c r="G32" s="85" t="str">
        <f t="shared" si="0"/>
        <v/>
      </c>
      <c r="H32" s="85" t="str">
        <f t="shared" si="1"/>
        <v/>
      </c>
      <c r="I32" s="85" t="str">
        <f>IF(ISBLANK($B32), "", VLOOKUP($C32,Kategóriák!$E$2:$J$111,5,FALSE))</f>
        <v/>
      </c>
      <c r="J32" s="85" t="str">
        <f>IF(ISBLANK($B32), "", VLOOKUP($C32,Kategóriák!$E$2:$J$111,6,FALSE))</f>
        <v/>
      </c>
      <c r="K32" s="85" t="str">
        <f>IF(ISBLANK(B32),"",VLOOKUP(C32,Kategóriák!$E$2:$F$111,2,FALSE))</f>
        <v/>
      </c>
      <c r="L32" s="85" t="str">
        <f>IF(ISBLANK($B32),"",COUNTIFS('2. Csapat összeállítás'!$A$3:$A$250,$A32,'2. Csapat összeállítás'!$C$3:$C$250,"&lt;&gt;Igen",'2. Csapat összeállítás'!$J$3:$J$250,TRUE))</f>
        <v/>
      </c>
      <c r="M32" s="121" t="str">
        <f t="shared" si="2"/>
        <v/>
      </c>
    </row>
    <row r="33" spans="1:13" customFormat="1" x14ac:dyDescent="0.2">
      <c r="A33" s="123"/>
      <c r="B33" s="91"/>
      <c r="C33" s="84" t="str">
        <f>IF(B33 = "", "",VLOOKUP(B33,Kategóriák!$D$2:$E$111,2,FALSE))</f>
        <v/>
      </c>
      <c r="D33" s="89" t="str">
        <f>IF(ISBLANK($B33),"",COUNTIFS('2. Csapat összeállítás'!$A$3:$A$250,$A33,'2. Csapat összeállítás'!$C$3:$C$250,"&lt;&gt;Igen"))</f>
        <v/>
      </c>
      <c r="E33" s="89" t="str">
        <f>IF(ISBLANK($B33),"",COUNTIFS('2. Csapat összeállítás'!$A$3:$A$250,$A33,'2. Csapat összeállítás'!$C$3:$C$250,"Igen"))</f>
        <v/>
      </c>
      <c r="F33" s="89" t="str">
        <f>IF(ISBLANK($B33),"",COUNTIF('3. Kísérők'!C32:C130,$A33))</f>
        <v/>
      </c>
      <c r="G33" s="85" t="str">
        <f t="shared" si="0"/>
        <v/>
      </c>
      <c r="H33" s="85" t="str">
        <f t="shared" si="1"/>
        <v/>
      </c>
      <c r="I33" s="85" t="str">
        <f>IF(ISBLANK($B33), "", VLOOKUP($C33,Kategóriák!$E$2:$J$111,5,FALSE))</f>
        <v/>
      </c>
      <c r="J33" s="85" t="str">
        <f>IF(ISBLANK($B33), "", VLOOKUP($C33,Kategóriák!$E$2:$J$111,6,FALSE))</f>
        <v/>
      </c>
      <c r="K33" s="85" t="str">
        <f>IF(ISBLANK(B33),"",VLOOKUP(C33,Kategóriák!$E$2:$F$111,2,FALSE))</f>
        <v/>
      </c>
      <c r="L33" s="85" t="str">
        <f>IF(ISBLANK($B33),"",COUNTIFS('2. Csapat összeállítás'!$A$3:$A$250,$A33,'2. Csapat összeállítás'!$C$3:$C$250,"&lt;&gt;Igen",'2. Csapat összeállítás'!$J$3:$J$250,TRUE))</f>
        <v/>
      </c>
      <c r="M33" s="121" t="str">
        <f t="shared" si="2"/>
        <v/>
      </c>
    </row>
    <row r="34" spans="1:13" customFormat="1" x14ac:dyDescent="0.2">
      <c r="A34" s="123"/>
      <c r="B34" s="91"/>
      <c r="C34" s="84" t="str">
        <f>IF(B34 = "", "",VLOOKUP(B34,Kategóriák!$D$2:$E$111,2,FALSE))</f>
        <v/>
      </c>
      <c r="D34" s="89" t="str">
        <f>IF(ISBLANK($B34),"",COUNTIFS('2. Csapat összeállítás'!$A$3:$A$250,$A34,'2. Csapat összeállítás'!$C$3:$C$250,"&lt;&gt;Igen"))</f>
        <v/>
      </c>
      <c r="E34" s="89" t="str">
        <f>IF(ISBLANK($B34),"",COUNTIFS('2. Csapat összeállítás'!$A$3:$A$250,$A34,'2. Csapat összeállítás'!$C$3:$C$250,"Igen"))</f>
        <v/>
      </c>
      <c r="F34" s="89" t="str">
        <f>IF(ISBLANK($B34),"",COUNTIF('3. Kísérők'!C33:C131,$A34))</f>
        <v/>
      </c>
      <c r="G34" s="85" t="str">
        <f t="shared" si="0"/>
        <v/>
      </c>
      <c r="H34" s="85" t="str">
        <f t="shared" si="1"/>
        <v/>
      </c>
      <c r="I34" s="85" t="str">
        <f>IF(ISBLANK($B34), "", VLOOKUP($C34,Kategóriák!$E$2:$J$111,5,FALSE))</f>
        <v/>
      </c>
      <c r="J34" s="85" t="str">
        <f>IF(ISBLANK($B34), "", VLOOKUP($C34,Kategóriák!$E$2:$J$111,6,FALSE))</f>
        <v/>
      </c>
      <c r="K34" s="85" t="str">
        <f>IF(ISBLANK(B34),"",VLOOKUP(C34,Kategóriák!$E$2:$F$111,2,FALSE))</f>
        <v/>
      </c>
      <c r="L34" s="85" t="str">
        <f>IF(ISBLANK($B34),"",COUNTIFS('2. Csapat összeállítás'!$A$3:$A$250,$A34,'2. Csapat összeállítás'!$C$3:$C$250,"&lt;&gt;Igen",'2. Csapat összeállítás'!$J$3:$J$250,TRUE))</f>
        <v/>
      </c>
      <c r="M34" s="121" t="str">
        <f t="shared" si="2"/>
        <v/>
      </c>
    </row>
    <row r="35" spans="1:13" customFormat="1" x14ac:dyDescent="0.2">
      <c r="A35" s="123"/>
      <c r="B35" s="91"/>
      <c r="C35" s="84" t="str">
        <f>IF(B35 = "", "",VLOOKUP(B35,Kategóriák!$D$2:$E$111,2,FALSE))</f>
        <v/>
      </c>
      <c r="D35" s="89" t="str">
        <f>IF(ISBLANK($B35),"",COUNTIFS('2. Csapat összeállítás'!$A$3:$A$250,$A35,'2. Csapat összeállítás'!$C$3:$C$250,"&lt;&gt;Igen"))</f>
        <v/>
      </c>
      <c r="E35" s="89" t="str">
        <f>IF(ISBLANK($B35),"",COUNTIFS('2. Csapat összeállítás'!$A$3:$A$250,$A35,'2. Csapat összeállítás'!$C$3:$C$250,"Igen"))</f>
        <v/>
      </c>
      <c r="F35" s="89" t="str">
        <f>IF(ISBLANK($B35),"",COUNTIF('3. Kísérők'!C34:C132,$A35))</f>
        <v/>
      </c>
      <c r="G35" s="85" t="str">
        <f t="shared" si="0"/>
        <v/>
      </c>
      <c r="H35" s="85" t="str">
        <f t="shared" si="1"/>
        <v/>
      </c>
      <c r="I35" s="85" t="str">
        <f>IF(ISBLANK($B35), "", VLOOKUP($C35,Kategóriák!$E$2:$J$111,5,FALSE))</f>
        <v/>
      </c>
      <c r="J35" s="85" t="str">
        <f>IF(ISBLANK($B35), "", VLOOKUP($C35,Kategóriák!$E$2:$J$111,6,FALSE))</f>
        <v/>
      </c>
      <c r="K35" s="85" t="str">
        <f>IF(ISBLANK(B35),"",VLOOKUP(C35,Kategóriák!$E$2:$F$111,2,FALSE))</f>
        <v/>
      </c>
      <c r="L35" s="85" t="str">
        <f>IF(ISBLANK($B35),"",COUNTIFS('2. Csapat összeállítás'!$A$3:$A$250,$A35,'2. Csapat összeállítás'!$C$3:$C$250,"&lt;&gt;Igen",'2. Csapat összeállítás'!$J$3:$J$250,TRUE))</f>
        <v/>
      </c>
      <c r="M35" s="121" t="str">
        <f t="shared" si="2"/>
        <v/>
      </c>
    </row>
    <row r="36" spans="1:13" customFormat="1" x14ac:dyDescent="0.2">
      <c r="A36" s="123"/>
      <c r="B36" s="91"/>
      <c r="C36" s="84" t="str">
        <f>IF(B36 = "", "",VLOOKUP(B36,Kategóriák!$D$2:$E$111,2,FALSE))</f>
        <v/>
      </c>
      <c r="D36" s="89" t="str">
        <f>IF(ISBLANK($B36),"",COUNTIFS('2. Csapat összeállítás'!$A$3:$A$250,$A36,'2. Csapat összeállítás'!$C$3:$C$250,"&lt;&gt;Igen"))</f>
        <v/>
      </c>
      <c r="E36" s="89" t="str">
        <f>IF(ISBLANK($B36),"",COUNTIFS('2. Csapat összeállítás'!$A$3:$A$250,$A36,'2. Csapat összeállítás'!$C$3:$C$250,"Igen"))</f>
        <v/>
      </c>
      <c r="F36" s="89" t="str">
        <f>IF(ISBLANK($B36),"",COUNTIF('3. Kísérők'!C35:C133,$A36))</f>
        <v/>
      </c>
      <c r="G36" s="85" t="str">
        <f t="shared" si="0"/>
        <v/>
      </c>
      <c r="H36" s="85" t="str">
        <f t="shared" si="1"/>
        <v/>
      </c>
      <c r="I36" s="85" t="str">
        <f>IF(ISBLANK($B36), "", VLOOKUP($C36,Kategóriák!$E$2:$J$111,5,FALSE))</f>
        <v/>
      </c>
      <c r="J36" s="85" t="str">
        <f>IF(ISBLANK($B36), "", VLOOKUP($C36,Kategóriák!$E$2:$J$111,6,FALSE))</f>
        <v/>
      </c>
      <c r="K36" s="85" t="str">
        <f>IF(ISBLANK(B36),"",VLOOKUP(C36,Kategóriák!$E$2:$F$111,2,FALSE))</f>
        <v/>
      </c>
      <c r="L36" s="85" t="str">
        <f>IF(ISBLANK($B36),"",COUNTIFS('2. Csapat összeállítás'!$A$3:$A$250,$A36,'2. Csapat összeállítás'!$C$3:$C$250,"&lt;&gt;Igen",'2. Csapat összeállítás'!$J$3:$J$250,TRUE))</f>
        <v/>
      </c>
      <c r="M36" s="121" t="str">
        <f t="shared" si="2"/>
        <v/>
      </c>
    </row>
    <row r="37" spans="1:13" customFormat="1" x14ac:dyDescent="0.2">
      <c r="A37" s="123"/>
      <c r="B37" s="91"/>
      <c r="C37" s="84" t="str">
        <f>IF(B37 = "", "",VLOOKUP(B37,Kategóriák!$D$2:$E$111,2,FALSE))</f>
        <v/>
      </c>
      <c r="D37" s="89" t="str">
        <f>IF(ISBLANK($B37),"",COUNTIFS('2. Csapat összeállítás'!$A$3:$A$250,$A37,'2. Csapat összeállítás'!$C$3:$C$250,"&lt;&gt;Igen"))</f>
        <v/>
      </c>
      <c r="E37" s="89" t="str">
        <f>IF(ISBLANK($B37),"",COUNTIFS('2. Csapat összeállítás'!$A$3:$A$250,$A37,'2. Csapat összeállítás'!$C$3:$C$250,"Igen"))</f>
        <v/>
      </c>
      <c r="F37" s="89" t="str">
        <f>IF(ISBLANK($B37),"",COUNTIF('3. Kísérők'!C36:C134,$A37))</f>
        <v/>
      </c>
      <c r="G37" s="85" t="str">
        <f t="shared" si="0"/>
        <v/>
      </c>
      <c r="H37" s="85" t="str">
        <f t="shared" si="1"/>
        <v/>
      </c>
      <c r="I37" s="85" t="str">
        <f>IF(ISBLANK($B37), "", VLOOKUP($C37,Kategóriák!$E$2:$J$111,5,FALSE))</f>
        <v/>
      </c>
      <c r="J37" s="85" t="str">
        <f>IF(ISBLANK($B37), "", VLOOKUP($C37,Kategóriák!$E$2:$J$111,6,FALSE))</f>
        <v/>
      </c>
      <c r="K37" s="85" t="str">
        <f>IF(ISBLANK(B37),"",VLOOKUP(C37,Kategóriák!$E$2:$F$111,2,FALSE))</f>
        <v/>
      </c>
      <c r="L37" s="85" t="str">
        <f>IF(ISBLANK($B37),"",COUNTIFS('2. Csapat összeállítás'!$A$3:$A$250,$A37,'2. Csapat összeállítás'!$C$3:$C$250,"&lt;&gt;Igen",'2. Csapat összeállítás'!$J$3:$J$250,TRUE))</f>
        <v/>
      </c>
      <c r="M37" s="121" t="str">
        <f t="shared" si="2"/>
        <v/>
      </c>
    </row>
    <row r="38" spans="1:13" customFormat="1" x14ac:dyDescent="0.2">
      <c r="A38" s="123"/>
      <c r="B38" s="91"/>
      <c r="C38" s="84" t="str">
        <f>IF(B38 = "", "",VLOOKUP(B38,Kategóriák!$D$2:$E$111,2,FALSE))</f>
        <v/>
      </c>
      <c r="D38" s="89" t="str">
        <f>IF(ISBLANK($B38),"",COUNTIFS('2. Csapat összeállítás'!$A$3:$A$250,$A38,'2. Csapat összeállítás'!$C$3:$C$250,"&lt;&gt;Igen"))</f>
        <v/>
      </c>
      <c r="E38" s="89" t="str">
        <f>IF(ISBLANK($B38),"",COUNTIFS('2. Csapat összeállítás'!$A$3:$A$250,$A38,'2. Csapat összeállítás'!$C$3:$C$250,"Igen"))</f>
        <v/>
      </c>
      <c r="F38" s="89" t="str">
        <f>IF(ISBLANK($B38),"",COUNTIF('3. Kísérők'!C37:C135,$A38))</f>
        <v/>
      </c>
      <c r="G38" s="85" t="str">
        <f t="shared" si="0"/>
        <v/>
      </c>
      <c r="H38" s="85" t="str">
        <f t="shared" si="1"/>
        <v/>
      </c>
      <c r="I38" s="85" t="str">
        <f>IF(ISBLANK($B38), "", VLOOKUP($C38,Kategóriák!$E$2:$J$111,5,FALSE))</f>
        <v/>
      </c>
      <c r="J38" s="85" t="str">
        <f>IF(ISBLANK($B38), "", VLOOKUP($C38,Kategóriák!$E$2:$J$111,6,FALSE))</f>
        <v/>
      </c>
      <c r="K38" s="85" t="str">
        <f>IF(ISBLANK(B38),"",VLOOKUP(C38,Kategóriák!$E$2:$F$111,2,FALSE))</f>
        <v/>
      </c>
      <c r="L38" s="85" t="str">
        <f>IF(ISBLANK($B38),"",COUNTIFS('2. Csapat összeállítás'!$A$3:$A$250,$A38,'2. Csapat összeállítás'!$C$3:$C$250,"&lt;&gt;Igen",'2. Csapat összeállítás'!$J$3:$J$250,TRUE))</f>
        <v/>
      </c>
      <c r="M38" s="121" t="str">
        <f t="shared" si="2"/>
        <v/>
      </c>
    </row>
    <row r="39" spans="1:13" customFormat="1" x14ac:dyDescent="0.2">
      <c r="A39" s="123"/>
      <c r="B39" s="91"/>
      <c r="C39" s="84" t="str">
        <f>IF(B39 = "", "",VLOOKUP(B39,Kategóriák!$D$2:$E$111,2,FALSE))</f>
        <v/>
      </c>
      <c r="D39" s="89" t="str">
        <f>IF(ISBLANK($B39),"",COUNTIFS('2. Csapat összeállítás'!$A$3:$A$250,$A39,'2. Csapat összeállítás'!$C$3:$C$250,"&lt;&gt;Igen"))</f>
        <v/>
      </c>
      <c r="E39" s="89" t="str">
        <f>IF(ISBLANK($B39),"",COUNTIFS('2. Csapat összeállítás'!$A$3:$A$250,$A39,'2. Csapat összeállítás'!$C$3:$C$250,"Igen"))</f>
        <v/>
      </c>
      <c r="F39" s="89" t="str">
        <f>IF(ISBLANK($B39),"",COUNTIF('3. Kísérők'!C38:C136,$A39))</f>
        <v/>
      </c>
      <c r="G39" s="85" t="str">
        <f t="shared" si="0"/>
        <v/>
      </c>
      <c r="H39" s="85" t="str">
        <f t="shared" si="1"/>
        <v/>
      </c>
      <c r="I39" s="85" t="str">
        <f>IF(ISBLANK($B39), "", VLOOKUP($C39,Kategóriák!$E$2:$J$111,5,FALSE))</f>
        <v/>
      </c>
      <c r="J39" s="85" t="str">
        <f>IF(ISBLANK($B39), "", VLOOKUP($C39,Kategóriák!$E$2:$J$111,6,FALSE))</f>
        <v/>
      </c>
      <c r="K39" s="85" t="str">
        <f>IF(ISBLANK(B39),"",VLOOKUP(C39,Kategóriák!$E$2:$F$111,2,FALSE))</f>
        <v/>
      </c>
      <c r="L39" s="85" t="str">
        <f>IF(ISBLANK($B39),"",COUNTIFS('2. Csapat összeállítás'!$A$3:$A$250,$A39,'2. Csapat összeállítás'!$C$3:$C$250,"&lt;&gt;Igen",'2. Csapat összeállítás'!$J$3:$J$250,TRUE))</f>
        <v/>
      </c>
      <c r="M39" s="121" t="str">
        <f t="shared" si="2"/>
        <v/>
      </c>
    </row>
    <row r="40" spans="1:13" customFormat="1" x14ac:dyDescent="0.2">
      <c r="A40" s="123"/>
      <c r="B40" s="91"/>
      <c r="C40" s="84" t="str">
        <f>IF(B40 = "", "",VLOOKUP(B40,Kategóriák!$D$2:$E$111,2,FALSE))</f>
        <v/>
      </c>
      <c r="D40" s="89" t="str">
        <f>IF(ISBLANK($B40),"",COUNTIFS('2. Csapat összeállítás'!$A$3:$A$250,$A40,'2. Csapat összeállítás'!$C$3:$C$250,"&lt;&gt;Igen"))</f>
        <v/>
      </c>
      <c r="E40" s="89" t="str">
        <f>IF(ISBLANK($B40),"",COUNTIFS('2. Csapat összeállítás'!$A$3:$A$250,$A40,'2. Csapat összeállítás'!$C$3:$C$250,"Igen"))</f>
        <v/>
      </c>
      <c r="F40" s="89" t="str">
        <f>IF(ISBLANK($B40),"",COUNTIF('3. Kísérők'!C39:C137,$A40))</f>
        <v/>
      </c>
      <c r="G40" s="85" t="str">
        <f t="shared" si="0"/>
        <v/>
      </c>
      <c r="H40" s="85" t="str">
        <f t="shared" si="1"/>
        <v/>
      </c>
      <c r="I40" s="85" t="str">
        <f>IF(ISBLANK($B40), "", VLOOKUP($C40,Kategóriák!$E$2:$J$111,5,FALSE))</f>
        <v/>
      </c>
      <c r="J40" s="85" t="str">
        <f>IF(ISBLANK($B40), "", VLOOKUP($C40,Kategóriák!$E$2:$J$111,6,FALSE))</f>
        <v/>
      </c>
      <c r="K40" s="85" t="str">
        <f>IF(ISBLANK(B40),"",VLOOKUP(C40,Kategóriák!$E$2:$F$111,2,FALSE))</f>
        <v/>
      </c>
      <c r="L40" s="85" t="str">
        <f>IF(ISBLANK($B40),"",COUNTIFS('2. Csapat összeállítás'!$A$3:$A$250,$A40,'2. Csapat összeállítás'!$C$3:$C$250,"&lt;&gt;Igen",'2. Csapat összeállítás'!$J$3:$J$250,TRUE))</f>
        <v/>
      </c>
      <c r="M40" s="121" t="str">
        <f t="shared" si="2"/>
        <v/>
      </c>
    </row>
    <row r="41" spans="1:13" customFormat="1" x14ac:dyDescent="0.2">
      <c r="A41" s="123"/>
      <c r="B41" s="91"/>
      <c r="C41" s="84" t="str">
        <f>IF(B41 = "", "",VLOOKUP(B41,Kategóriák!$D$2:$E$111,2,FALSE))</f>
        <v/>
      </c>
      <c r="D41" s="89" t="str">
        <f>IF(ISBLANK($B41),"",COUNTIFS('2. Csapat összeállítás'!$A$3:$A$250,$A41,'2. Csapat összeállítás'!$C$3:$C$250,"&lt;&gt;Igen"))</f>
        <v/>
      </c>
      <c r="E41" s="89" t="str">
        <f>IF(ISBLANK($B41),"",COUNTIFS('2. Csapat összeállítás'!$A$3:$A$250,$A41,'2. Csapat összeállítás'!$C$3:$C$250,"Igen"))</f>
        <v/>
      </c>
      <c r="F41" s="89" t="str">
        <f>IF(ISBLANK($B41),"",COUNTIF('3. Kísérők'!C40:C138,$A41))</f>
        <v/>
      </c>
      <c r="G41" s="85" t="str">
        <f t="shared" si="0"/>
        <v/>
      </c>
      <c r="H41" s="85" t="str">
        <f t="shared" si="1"/>
        <v/>
      </c>
      <c r="I41" s="85" t="str">
        <f>IF(ISBLANK($B41), "", VLOOKUP($C41,Kategóriák!$E$2:$J$111,5,FALSE))</f>
        <v/>
      </c>
      <c r="J41" s="85" t="str">
        <f>IF(ISBLANK($B41), "", VLOOKUP($C41,Kategóriák!$E$2:$J$111,6,FALSE))</f>
        <v/>
      </c>
      <c r="K41" s="85" t="str">
        <f>IF(ISBLANK(B41),"",VLOOKUP(C41,Kategóriák!$E$2:$F$111,2,FALSE))</f>
        <v/>
      </c>
      <c r="L41" s="85" t="str">
        <f>IF(ISBLANK($B41),"",COUNTIFS('2. Csapat összeállítás'!$A$3:$A$250,$A41,'2. Csapat összeállítás'!$C$3:$C$250,"&lt;&gt;Igen",'2. Csapat összeállítás'!$J$3:$J$250,TRUE))</f>
        <v/>
      </c>
      <c r="M41" s="121" t="str">
        <f t="shared" si="2"/>
        <v/>
      </c>
    </row>
    <row r="42" spans="1:13" customFormat="1" x14ac:dyDescent="0.2">
      <c r="A42" s="123"/>
      <c r="B42" s="91"/>
      <c r="C42" s="84" t="str">
        <f>IF(B42 = "", "",VLOOKUP(B42,Kategóriák!$D$2:$E$111,2,FALSE))</f>
        <v/>
      </c>
      <c r="D42" s="89" t="str">
        <f>IF(ISBLANK($B42),"",COUNTIFS('2. Csapat összeállítás'!$A$3:$A$250,$A42,'2. Csapat összeállítás'!$C$3:$C$250,"&lt;&gt;Igen"))</f>
        <v/>
      </c>
      <c r="E42" s="89" t="str">
        <f>IF(ISBLANK($B42),"",COUNTIFS('2. Csapat összeállítás'!$A$3:$A$250,$A42,'2. Csapat összeállítás'!$C$3:$C$250,"Igen"))</f>
        <v/>
      </c>
      <c r="F42" s="89" t="str">
        <f>IF(ISBLANK($B42),"",COUNTIF('3. Kísérők'!C41:C139,$A42))</f>
        <v/>
      </c>
      <c r="G42" s="85" t="str">
        <f t="shared" si="0"/>
        <v/>
      </c>
      <c r="H42" s="85" t="str">
        <f t="shared" si="1"/>
        <v/>
      </c>
      <c r="I42" s="85" t="str">
        <f>IF(ISBLANK($B42), "", VLOOKUP($C42,Kategóriák!$E$2:$J$111,5,FALSE))</f>
        <v/>
      </c>
      <c r="J42" s="85" t="str">
        <f>IF(ISBLANK($B42), "", VLOOKUP($C42,Kategóriák!$E$2:$J$111,6,FALSE))</f>
        <v/>
      </c>
      <c r="K42" s="85" t="str">
        <f>IF(ISBLANK(B42),"",VLOOKUP(C42,Kategóriák!$E$2:$F$111,2,FALSE))</f>
        <v/>
      </c>
      <c r="L42" s="85" t="str">
        <f>IF(ISBLANK($B42),"",COUNTIFS('2. Csapat összeállítás'!$A$3:$A$250,$A42,'2. Csapat összeállítás'!$C$3:$C$250,"&lt;&gt;Igen",'2. Csapat összeállítás'!$J$3:$J$250,TRUE))</f>
        <v/>
      </c>
      <c r="M42" s="121" t="str">
        <f t="shared" si="2"/>
        <v/>
      </c>
    </row>
    <row r="43" spans="1:13" customFormat="1" x14ac:dyDescent="0.2">
      <c r="A43" s="123"/>
      <c r="B43" s="91"/>
      <c r="C43" s="84" t="str">
        <f>IF(B43 = "", "",VLOOKUP(B43,Kategóriák!$D$2:$E$111,2,FALSE))</f>
        <v/>
      </c>
      <c r="D43" s="89" t="str">
        <f>IF(ISBLANK($B43),"",COUNTIFS('2. Csapat összeállítás'!$A$3:$A$250,$A43,'2. Csapat összeállítás'!$C$3:$C$250,"&lt;&gt;Igen"))</f>
        <v/>
      </c>
      <c r="E43" s="89" t="str">
        <f>IF(ISBLANK($B43),"",COUNTIFS('2. Csapat összeállítás'!$A$3:$A$250,$A43,'2. Csapat összeállítás'!$C$3:$C$250,"Igen"))</f>
        <v/>
      </c>
      <c r="F43" s="89" t="str">
        <f>IF(ISBLANK($B43),"",COUNTIF('3. Kísérők'!C42:C140,$A43))</f>
        <v/>
      </c>
      <c r="G43" s="85" t="str">
        <f t="shared" si="0"/>
        <v/>
      </c>
      <c r="H43" s="85" t="str">
        <f t="shared" si="1"/>
        <v/>
      </c>
      <c r="I43" s="85" t="str">
        <f>IF(ISBLANK($B43), "", VLOOKUP($C43,Kategóriák!$E$2:$J$111,5,FALSE))</f>
        <v/>
      </c>
      <c r="J43" s="85" t="str">
        <f>IF(ISBLANK($B43), "", VLOOKUP($C43,Kategóriák!$E$2:$J$111,6,FALSE))</f>
        <v/>
      </c>
      <c r="K43" s="85" t="str">
        <f>IF(ISBLANK(B43),"",VLOOKUP(C43,Kategóriák!$E$2:$F$111,2,FALSE))</f>
        <v/>
      </c>
      <c r="L43" s="85" t="str">
        <f>IF(ISBLANK($B43),"",COUNTIFS('2. Csapat összeállítás'!$A$3:$A$250,$A43,'2. Csapat összeállítás'!$C$3:$C$250,"&lt;&gt;Igen",'2. Csapat összeállítás'!$J$3:$J$250,TRUE))</f>
        <v/>
      </c>
      <c r="M43" s="121" t="str">
        <f t="shared" si="2"/>
        <v/>
      </c>
    </row>
    <row r="44" spans="1:13" customFormat="1" x14ac:dyDescent="0.2">
      <c r="A44" s="123"/>
      <c r="B44" s="91"/>
      <c r="C44" s="84" t="str">
        <f>IF(B44 = "", "",VLOOKUP(B44,Kategóriák!$D$2:$E$111,2,FALSE))</f>
        <v/>
      </c>
      <c r="D44" s="89" t="str">
        <f>IF(ISBLANK($B44),"",COUNTIFS('2. Csapat összeállítás'!$A$3:$A$250,$A44,'2. Csapat összeállítás'!$C$3:$C$250,"&lt;&gt;Igen"))</f>
        <v/>
      </c>
      <c r="E44" s="89" t="str">
        <f>IF(ISBLANK($B44),"",COUNTIFS('2. Csapat összeállítás'!$A$3:$A$250,$A44,'2. Csapat összeállítás'!$C$3:$C$250,"Igen"))</f>
        <v/>
      </c>
      <c r="F44" s="89" t="str">
        <f>IF(ISBLANK($B44),"",COUNTIF('3. Kísérők'!C43:C141,$A44))</f>
        <v/>
      </c>
      <c r="G44" s="85" t="str">
        <f t="shared" si="0"/>
        <v/>
      </c>
      <c r="H44" s="85" t="str">
        <f t="shared" si="1"/>
        <v/>
      </c>
      <c r="I44" s="85" t="str">
        <f>IF(ISBLANK($B44), "", VLOOKUP($C44,Kategóriák!$E$2:$J$111,5,FALSE))</f>
        <v/>
      </c>
      <c r="J44" s="85" t="str">
        <f>IF(ISBLANK($B44), "", VLOOKUP($C44,Kategóriák!$E$2:$J$111,6,FALSE))</f>
        <v/>
      </c>
      <c r="K44" s="85" t="str">
        <f>IF(ISBLANK(B44),"",VLOOKUP(C44,Kategóriák!$E$2:$F$111,2,FALSE))</f>
        <v/>
      </c>
      <c r="L44" s="85" t="str">
        <f>IF(ISBLANK($B44),"",COUNTIFS('2. Csapat összeállítás'!$A$3:$A$250,$A44,'2. Csapat összeállítás'!$C$3:$C$250,"&lt;&gt;Igen",'2. Csapat összeállítás'!$J$3:$J$250,TRUE))</f>
        <v/>
      </c>
      <c r="M44" s="121" t="str">
        <f t="shared" si="2"/>
        <v/>
      </c>
    </row>
    <row r="45" spans="1:13" customFormat="1" x14ac:dyDescent="0.2">
      <c r="A45" s="123"/>
      <c r="B45" s="91"/>
      <c r="C45" s="84" t="str">
        <f>IF(B45 = "", "",VLOOKUP(B45,Kategóriák!$D$2:$E$111,2,FALSE))</f>
        <v/>
      </c>
      <c r="D45" s="89" t="str">
        <f>IF(ISBLANK($B45),"",COUNTIFS('2. Csapat összeállítás'!$A$3:$A$250,$A45,'2. Csapat összeállítás'!$C$3:$C$250,"&lt;&gt;Igen"))</f>
        <v/>
      </c>
      <c r="E45" s="89" t="str">
        <f>IF(ISBLANK($B45),"",COUNTIFS('2. Csapat összeállítás'!$A$3:$A$250,$A45,'2. Csapat összeállítás'!$C$3:$C$250,"Igen"))</f>
        <v/>
      </c>
      <c r="F45" s="89" t="str">
        <f>IF(ISBLANK($B45),"",COUNTIF('3. Kísérők'!C44:C142,$A45))</f>
        <v/>
      </c>
      <c r="G45" s="85" t="str">
        <f t="shared" si="0"/>
        <v/>
      </c>
      <c r="H45" s="85" t="str">
        <f t="shared" si="1"/>
        <v/>
      </c>
      <c r="I45" s="85" t="str">
        <f>IF(ISBLANK($B45), "", VLOOKUP($C45,Kategóriák!$E$2:$J$111,5,FALSE))</f>
        <v/>
      </c>
      <c r="J45" s="85" t="str">
        <f>IF(ISBLANK($B45), "", VLOOKUP($C45,Kategóriák!$E$2:$J$111,6,FALSE))</f>
        <v/>
      </c>
      <c r="K45" s="85" t="str">
        <f>IF(ISBLANK(B45),"",VLOOKUP(C45,Kategóriák!$E$2:$F$111,2,FALSE))</f>
        <v/>
      </c>
      <c r="L45" s="85" t="str">
        <f>IF(ISBLANK($B45),"",COUNTIFS('2. Csapat összeállítás'!$A$3:$A$250,$A45,'2. Csapat összeállítás'!$C$3:$C$250,"&lt;&gt;Igen",'2. Csapat összeállítás'!$J$3:$J$250,TRUE))</f>
        <v/>
      </c>
      <c r="M45" s="121" t="str">
        <f t="shared" si="2"/>
        <v/>
      </c>
    </row>
    <row r="46" spans="1:13" customFormat="1" x14ac:dyDescent="0.2">
      <c r="A46" s="123"/>
      <c r="B46" s="91"/>
      <c r="C46" s="84" t="str">
        <f>IF(B46 = "", "",VLOOKUP(B46,Kategóriák!$D$2:$E$111,2,FALSE))</f>
        <v/>
      </c>
      <c r="D46" s="89" t="str">
        <f>IF(ISBLANK($B46),"",COUNTIFS('2. Csapat összeállítás'!$A$3:$A$250,$A46,'2. Csapat összeállítás'!$C$3:$C$250,"&lt;&gt;Igen"))</f>
        <v/>
      </c>
      <c r="E46" s="89" t="str">
        <f>IF(ISBLANK($B46),"",COUNTIFS('2. Csapat összeállítás'!$A$3:$A$250,$A46,'2. Csapat összeállítás'!$C$3:$C$250,"Igen"))</f>
        <v/>
      </c>
      <c r="F46" s="89" t="str">
        <f>IF(ISBLANK($B46),"",COUNTIF('3. Kísérők'!C45:C143,$A46))</f>
        <v/>
      </c>
      <c r="G46" s="85" t="str">
        <f t="shared" si="0"/>
        <v/>
      </c>
      <c r="H46" s="85" t="str">
        <f t="shared" si="1"/>
        <v/>
      </c>
      <c r="I46" s="85" t="str">
        <f>IF(ISBLANK($B46), "", VLOOKUP($C46,Kategóriák!$E$2:$J$111,5,FALSE))</f>
        <v/>
      </c>
      <c r="J46" s="85" t="str">
        <f>IF(ISBLANK($B46), "", VLOOKUP($C46,Kategóriák!$E$2:$J$111,6,FALSE))</f>
        <v/>
      </c>
      <c r="K46" s="85" t="str">
        <f>IF(ISBLANK(B46),"",VLOOKUP(C46,Kategóriák!$E$2:$F$111,2,FALSE))</f>
        <v/>
      </c>
      <c r="L46" s="85" t="str">
        <f>IF(ISBLANK($B46),"",COUNTIFS('2. Csapat összeállítás'!$A$3:$A$250,$A46,'2. Csapat összeállítás'!$C$3:$C$250,"&lt;&gt;Igen",'2. Csapat összeállítás'!$J$3:$J$250,TRUE))</f>
        <v/>
      </c>
      <c r="M46" s="121" t="str">
        <f t="shared" si="2"/>
        <v/>
      </c>
    </row>
    <row r="47" spans="1:13" customFormat="1" x14ac:dyDescent="0.2">
      <c r="A47" s="123"/>
      <c r="B47" s="91"/>
      <c r="C47" s="84" t="str">
        <f>IF(B47 = "", "",VLOOKUP(B47,Kategóriák!$D$2:$E$111,2,FALSE))</f>
        <v/>
      </c>
      <c r="D47" s="89" t="str">
        <f>IF(ISBLANK($B47),"",COUNTIFS('2. Csapat összeállítás'!$A$3:$A$250,$A47,'2. Csapat összeállítás'!$C$3:$C$250,"&lt;&gt;Igen"))</f>
        <v/>
      </c>
      <c r="E47" s="89" t="str">
        <f>IF(ISBLANK($B47),"",COUNTIFS('2. Csapat összeállítás'!$A$3:$A$250,$A47,'2. Csapat összeállítás'!$C$3:$C$250,"Igen"))</f>
        <v/>
      </c>
      <c r="F47" s="89" t="str">
        <f>IF(ISBLANK($B47),"",COUNTIF('3. Kísérők'!C46:C144,$A47))</f>
        <v/>
      </c>
      <c r="G47" s="85" t="str">
        <f t="shared" si="0"/>
        <v/>
      </c>
      <c r="H47" s="85" t="str">
        <f t="shared" si="1"/>
        <v/>
      </c>
      <c r="I47" s="85" t="str">
        <f>IF(ISBLANK($B47), "", VLOOKUP($C47,Kategóriák!$E$2:$J$111,5,FALSE))</f>
        <v/>
      </c>
      <c r="J47" s="85" t="str">
        <f>IF(ISBLANK($B47), "", VLOOKUP($C47,Kategóriák!$E$2:$J$111,6,FALSE))</f>
        <v/>
      </c>
      <c r="K47" s="85" t="str">
        <f>IF(ISBLANK(B47),"",VLOOKUP(C47,Kategóriák!$E$2:$F$111,2,FALSE))</f>
        <v/>
      </c>
      <c r="L47" s="85" t="str">
        <f>IF(ISBLANK($B47),"",COUNTIFS('2. Csapat összeállítás'!$A$3:$A$250,$A47,'2. Csapat összeállítás'!$C$3:$C$250,"&lt;&gt;Igen",'2. Csapat összeállítás'!$J$3:$J$250,TRUE))</f>
        <v/>
      </c>
      <c r="M47" s="121" t="str">
        <f t="shared" si="2"/>
        <v/>
      </c>
    </row>
    <row r="48" spans="1:13" customFormat="1" x14ac:dyDescent="0.2">
      <c r="A48" s="123"/>
      <c r="B48" s="91"/>
      <c r="C48" s="84" t="str">
        <f>IF(B48 = "", "",VLOOKUP(B48,Kategóriák!$D$2:$E$111,2,FALSE))</f>
        <v/>
      </c>
      <c r="D48" s="89" t="str">
        <f>IF(ISBLANK($B48),"",COUNTIFS('2. Csapat összeállítás'!$A$3:$A$250,$A48,'2. Csapat összeállítás'!$C$3:$C$250,"&lt;&gt;Igen"))</f>
        <v/>
      </c>
      <c r="E48" s="89" t="str">
        <f>IF(ISBLANK($B48),"",COUNTIFS('2. Csapat összeállítás'!$A$3:$A$250,$A48,'2. Csapat összeállítás'!$C$3:$C$250,"Igen"))</f>
        <v/>
      </c>
      <c r="F48" s="89" t="str">
        <f>IF(ISBLANK($B48),"",COUNTIF('3. Kísérők'!C47:C145,$A48))</f>
        <v/>
      </c>
      <c r="G48" s="85" t="str">
        <f t="shared" si="0"/>
        <v/>
      </c>
      <c r="H48" s="85" t="str">
        <f t="shared" si="1"/>
        <v/>
      </c>
      <c r="I48" s="85" t="str">
        <f>IF(ISBLANK($B48), "", VLOOKUP($C48,Kategóriák!$E$2:$J$111,5,FALSE))</f>
        <v/>
      </c>
      <c r="J48" s="85" t="str">
        <f>IF(ISBLANK($B48), "", VLOOKUP($C48,Kategóriák!$E$2:$J$111,6,FALSE))</f>
        <v/>
      </c>
      <c r="K48" s="85" t="str">
        <f>IF(ISBLANK(B48),"",VLOOKUP(C48,Kategóriák!$E$2:$F$111,2,FALSE))</f>
        <v/>
      </c>
      <c r="L48" s="85" t="str">
        <f>IF(ISBLANK($B48),"",COUNTIFS('2. Csapat összeállítás'!$A$3:$A$250,$A48,'2. Csapat összeállítás'!$C$3:$C$250,"&lt;&gt;Igen",'2. Csapat összeállítás'!$J$3:$J$250,TRUE))</f>
        <v/>
      </c>
      <c r="M48" s="121" t="str">
        <f t="shared" si="2"/>
        <v/>
      </c>
    </row>
    <row r="49" spans="1:13" customFormat="1" x14ac:dyDescent="0.2">
      <c r="A49" s="123"/>
      <c r="B49" s="91"/>
      <c r="C49" s="84" t="str">
        <f>IF(B49 = "", "",VLOOKUP(B49,Kategóriák!$D$2:$E$111,2,FALSE))</f>
        <v/>
      </c>
      <c r="D49" s="89" t="str">
        <f>IF(ISBLANK($B49),"",COUNTIFS('2. Csapat összeállítás'!$A$3:$A$250,$A49,'2. Csapat összeállítás'!$C$3:$C$250,"&lt;&gt;Igen"))</f>
        <v/>
      </c>
      <c r="E49" s="89" t="str">
        <f>IF(ISBLANK($B49),"",COUNTIFS('2. Csapat összeállítás'!$A$3:$A$250,$A49,'2. Csapat összeállítás'!$C$3:$C$250,"Igen"))</f>
        <v/>
      </c>
      <c r="F49" s="89" t="str">
        <f>IF(ISBLANK($B49),"",COUNTIF('3. Kísérők'!C48:C146,$A49))</f>
        <v/>
      </c>
      <c r="G49" s="85" t="str">
        <f t="shared" si="0"/>
        <v/>
      </c>
      <c r="H49" s="85" t="str">
        <f t="shared" si="1"/>
        <v/>
      </c>
      <c r="I49" s="85" t="str">
        <f>IF(ISBLANK($B49), "", VLOOKUP($C49,Kategóriák!$E$2:$J$111,5,FALSE))</f>
        <v/>
      </c>
      <c r="J49" s="85" t="str">
        <f>IF(ISBLANK($B49), "", VLOOKUP($C49,Kategóriák!$E$2:$J$111,6,FALSE))</f>
        <v/>
      </c>
      <c r="K49" s="85" t="str">
        <f>IF(ISBLANK(B49),"",VLOOKUP(C49,Kategóriák!$E$2:$F$111,2,FALSE))</f>
        <v/>
      </c>
      <c r="L49" s="85" t="str">
        <f>IF(ISBLANK($B49),"",COUNTIFS('2. Csapat összeállítás'!$A$3:$A$250,$A49,'2. Csapat összeállítás'!$C$3:$C$250,"&lt;&gt;Igen",'2. Csapat összeállítás'!$J$3:$J$250,TRUE))</f>
        <v/>
      </c>
      <c r="M49" s="121" t="str">
        <f t="shared" si="2"/>
        <v/>
      </c>
    </row>
    <row r="50" spans="1:13" customFormat="1" ht="15.75" thickBot="1" x14ac:dyDescent="0.25">
      <c r="A50" s="142"/>
      <c r="B50" s="125"/>
      <c r="C50" s="126" t="str">
        <f>IF(B50 = "", "",VLOOKUP(B50,Kategóriák!$D$2:$E$111,2,FALSE))</f>
        <v/>
      </c>
      <c r="D50" s="127" t="str">
        <f>IF(ISBLANK($B50),"",COUNTIFS('2. Csapat összeállítás'!$A$3:$A$250,$A50,'2. Csapat összeállítás'!$C$3:$C$250,"&lt;&gt;Igen"))</f>
        <v/>
      </c>
      <c r="E50" s="127" t="str">
        <f>IF(ISBLANK($B50),"",COUNTIFS('2. Csapat összeállítás'!$A$3:$A$250,$A50,'2. Csapat összeállítás'!$C$3:$C$250,"Igen"))</f>
        <v/>
      </c>
      <c r="F50" s="127" t="str">
        <f>IF(ISBLANK($B50),"",COUNTIF('3. Kísérők'!C49:C147,$A50))</f>
        <v/>
      </c>
      <c r="G50" s="128" t="str">
        <f t="shared" si="0"/>
        <v/>
      </c>
      <c r="H50" s="128" t="str">
        <f t="shared" si="1"/>
        <v/>
      </c>
      <c r="I50" s="128" t="str">
        <f>IF(ISBLANK($B50), "", VLOOKUP($C50,Kategóriák!$E$2:$J$111,5,FALSE))</f>
        <v/>
      </c>
      <c r="J50" s="128" t="str">
        <f>IF(ISBLANK($B50), "", VLOOKUP($C50,Kategóriák!$E$2:$J$111,6,FALSE))</f>
        <v/>
      </c>
      <c r="K50" s="128" t="str">
        <f>IF(ISBLANK(B50),"",VLOOKUP(C50,Kategóriák!$E$2:$F$111,2,FALSE))</f>
        <v/>
      </c>
      <c r="L50" s="128" t="str">
        <f>IF(ISBLANK($B50),"",COUNTIFS('2. Csapat összeállítás'!$A$3:$A$250,$A50,'2. Csapat összeállítás'!$C$3:$C$250,"&lt;&gt;Igen",'2. Csapat összeállítás'!$J$3:$J$250,TRUE))</f>
        <v/>
      </c>
      <c r="M50" s="129" t="str">
        <f t="shared" si="2"/>
        <v/>
      </c>
    </row>
    <row r="51" spans="1:13" x14ac:dyDescent="0.2">
      <c r="F51" s="90" t="str">
        <f>IF(ISBLANK($B51),"",COUNTIF('3. Kísérők'!C150:C248,$A51))</f>
        <v/>
      </c>
    </row>
  </sheetData>
  <sheetProtection algorithmName="SHA-512" hashValue="FiBDUiLNVGOVdbdnOpNhKc36NOHcKLVfKJ2S35bwmaAqShx7FyEPU1hh1pAI1tBPSM5imCgUWrz+xshQmGg5UA==" saltValue="0Xv8k5cJ1Y79OSBeYMxc4g==" spinCount="100000" sheet="1" objects="1" scenarios="1" formatColumns="0" formatRows="0"/>
  <mergeCells count="4">
    <mergeCell ref="A1:B1"/>
    <mergeCell ref="G1:H1"/>
    <mergeCell ref="I1:M1"/>
    <mergeCell ref="C1:F1"/>
  </mergeCells>
  <conditionalFormatting sqref="C1">
    <cfRule type="expression" dxfId="8" priority="4">
      <formula>C1=""</formula>
    </cfRule>
  </conditionalFormatting>
  <conditionalFormatting sqref="G3:H50">
    <cfRule type="expression" dxfId="7" priority="2">
      <formula>G3</formula>
    </cfRule>
    <cfRule type="expression" dxfId="6" priority="3">
      <formula>AND(NOT(ISBLANK($B3)),NOT(G3))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EA6531BF-B6B6-49AE-9DD5-4484C16879AD}">
          <x14:formula1>
            <xm:f>Egyesületek!$B$2:$B$26</xm:f>
          </x14:formula1>
          <xm:sqref>C1</xm:sqref>
        </x14:dataValidation>
        <x14:dataValidation type="list" allowBlank="1" showInputMessage="1" showErrorMessage="1" xr:uid="{4F8E6106-E206-43C5-ACEB-3F79C9A79557}">
          <x14:formula1>
            <xm:f>Kategóriák!$D$2:$D$111</xm:f>
          </x14:formula1>
          <xm:sqref>B3:B50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1A76-DB45-4FC7-B518-0DA7BF05FB48}">
  <sheetPr codeName="Sheet2"/>
  <dimension ref="A1:Q251"/>
  <sheetViews>
    <sheetView workbookViewId="0">
      <pane ySplit="2" topLeftCell="A3" activePane="bottomLeft" state="frozen"/>
      <selection activeCell="B1" sqref="B1"/>
      <selection pane="bottomLeft" activeCell="A3" sqref="A3"/>
    </sheetView>
  </sheetViews>
  <sheetFormatPr defaultColWidth="9.14453125" defaultRowHeight="15" x14ac:dyDescent="0.2"/>
  <cols>
    <col min="1" max="1" width="32.95703125" style="61" customWidth="1"/>
    <col min="2" max="2" width="14.2578125" style="60" customWidth="1"/>
    <col min="3" max="3" width="14.2578125" style="61" customWidth="1"/>
    <col min="4" max="4" width="19.234375" style="61" customWidth="1"/>
    <col min="5" max="5" width="35.51171875" style="61" customWidth="1"/>
    <col min="6" max="6" width="16.41015625" style="61" customWidth="1"/>
    <col min="7" max="7" width="25.9609375" style="61" customWidth="1"/>
    <col min="8" max="8" width="18.16015625" style="60" customWidth="1"/>
    <col min="9" max="9" width="13.5859375" style="60" customWidth="1"/>
    <col min="10" max="10" width="17.890625" style="60" customWidth="1"/>
    <col min="11" max="11" width="11.703125" style="60" customWidth="1"/>
    <col min="12" max="12" width="14.66015625" style="60" customWidth="1"/>
    <col min="13" max="13" width="13.5859375" style="60" customWidth="1"/>
    <col min="14" max="14" width="13.1796875" style="60" customWidth="1"/>
    <col min="15" max="15" width="9.14453125" style="60" customWidth="1"/>
    <col min="16" max="17" width="17.08203125" style="60" customWidth="1"/>
    <col min="18" max="16384" width="9.14453125" style="60"/>
  </cols>
  <sheetData>
    <row r="1" spans="1:17" customFormat="1" ht="32.25" customHeight="1" thickBot="1" x14ac:dyDescent="0.25">
      <c r="A1" s="167" t="s">
        <v>673</v>
      </c>
      <c r="B1" s="164"/>
      <c r="C1" s="165"/>
      <c r="D1" s="163" t="s">
        <v>0</v>
      </c>
      <c r="E1" s="164"/>
      <c r="F1" s="164"/>
      <c r="G1" s="165"/>
      <c r="H1" s="166" t="s">
        <v>701</v>
      </c>
      <c r="I1" s="166"/>
      <c r="J1" s="166"/>
      <c r="K1" s="158" t="s">
        <v>741</v>
      </c>
      <c r="L1" s="158"/>
      <c r="M1" s="158"/>
      <c r="N1" s="158"/>
      <c r="O1" s="158"/>
      <c r="P1" s="158"/>
      <c r="Q1" s="159"/>
    </row>
    <row r="2" spans="1:17" customFormat="1" ht="53.25" customHeight="1" thickTop="1" thickBot="1" x14ac:dyDescent="0.25">
      <c r="A2" s="130" t="s">
        <v>672</v>
      </c>
      <c r="B2" s="94" t="s">
        <v>447</v>
      </c>
      <c r="C2" s="94" t="s">
        <v>721</v>
      </c>
      <c r="D2" s="94" t="s">
        <v>674</v>
      </c>
      <c r="E2" s="94" t="s">
        <v>675</v>
      </c>
      <c r="F2" s="94" t="s">
        <v>676</v>
      </c>
      <c r="G2" s="94" t="s">
        <v>677</v>
      </c>
      <c r="H2" s="95" t="s">
        <v>700</v>
      </c>
      <c r="I2" s="95" t="s">
        <v>699</v>
      </c>
      <c r="J2" s="95" t="s">
        <v>720</v>
      </c>
      <c r="K2" s="96" t="s">
        <v>714</v>
      </c>
      <c r="L2" s="96" t="s">
        <v>716</v>
      </c>
      <c r="M2" s="96" t="s">
        <v>742</v>
      </c>
      <c r="N2" s="96" t="s">
        <v>743</v>
      </c>
      <c r="O2" s="96" t="s">
        <v>715</v>
      </c>
      <c r="P2" s="96" t="s">
        <v>718</v>
      </c>
      <c r="Q2" s="131" t="s">
        <v>719</v>
      </c>
    </row>
    <row r="3" spans="1:17" customFormat="1" ht="15.75" thickTop="1" x14ac:dyDescent="0.2">
      <c r="A3" s="132"/>
      <c r="B3" s="93" t="str">
        <f>IF(A3 = "", "", VLOOKUP(A3,'1. Nevezési összesítő'!$A$3:$C$50,3,FALSE))</f>
        <v/>
      </c>
      <c r="C3" s="97"/>
      <c r="D3" s="97"/>
      <c r="E3" s="143"/>
      <c r="F3" s="104"/>
      <c r="G3" s="97"/>
      <c r="H3" s="93" t="str">
        <f>IF(ISBLANK(F3),"",AND(ISNUMBER(F3), ISNUMBER(DAY(F3))))</f>
        <v/>
      </c>
      <c r="I3" s="93" t="str">
        <f>IF(OR(ISBLANK(B3), ISBLANK(F3)),"",AND(K3&gt;=Q3,K3&lt;=P3))</f>
        <v/>
      </c>
      <c r="J3" s="93" t="str">
        <f>IF(OR(ISBLANK(B3), ISBLANK(F3)),"",AND(NOT(AND(K3&gt;=N3,K3&lt;=M3)),I3))</f>
        <v/>
      </c>
      <c r="K3" s="93" t="str">
        <f>IF(ISBLANK(F3),"",YEAR(F3))</f>
        <v/>
      </c>
      <c r="L3" s="93" t="str">
        <f>IF(OR(ISBLANK(B3), ISBLANK(F3)),"",INDEX(Kategóriák!$B$2:$E$111, MATCH(B3, Kategóriák!$E$2:$E$111, 0), 1))</f>
        <v/>
      </c>
      <c r="M3" s="93" t="str">
        <f>IF(OR(ISBLANK(B3), ISBLANK(F3)),"",VLOOKUP($L3,Kategóriák!$B$2:$I$111,6,FALSE))</f>
        <v/>
      </c>
      <c r="N3" s="93" t="str">
        <f>IF(OR(ISBLANK(B3), ISBLANK(F3)),"",VLOOKUP($L3,Kategóriák!$B$2:$I$111,7,FALSE))</f>
        <v/>
      </c>
      <c r="O3" s="93" t="str">
        <f>IF(OR(ISBLANK(B3), ISBLANK(F3)),"",VLOOKUP(B3,Kategóriák!$E$2:$F$111,2,FALSE))</f>
        <v/>
      </c>
      <c r="P3" s="93" t="str">
        <f>IF(OR(ISBLANK(B3), ISBLANK(F3)),"",IF($O3&gt;0,VLOOKUP(MAX($L3-1,'Életkor kategoriák'!I9),Kategóriák!$B$2:$I$111,6,FALSE),$M3))</f>
        <v/>
      </c>
      <c r="Q3" s="133" t="str">
        <f>IF(OR(ISBLANK(B3), ISBLANK(F3)),"",IF(AND(LEFT(B3,2)="OA",RIGHT(B3,2)="L4"),1900, IF($O3&gt;0,VLOOKUP(MIN($L3+1,'Életkor kategoriák'!J9),Kategóriák!$B$2:$I$111,7,FALSE),$N3)))</f>
        <v/>
      </c>
    </row>
    <row r="4" spans="1:17" customFormat="1" x14ac:dyDescent="0.2">
      <c r="A4" s="134"/>
      <c r="B4" s="83" t="str">
        <f>IF(A4 = "", "", VLOOKUP(A4,'1. Nevezési összesítő'!$A$3:$C$50,3,FALSE))</f>
        <v/>
      </c>
      <c r="C4" s="98"/>
      <c r="D4" s="98"/>
      <c r="E4" s="100"/>
      <c r="F4" s="105"/>
      <c r="G4" s="98"/>
      <c r="H4" s="83" t="str">
        <f t="shared" ref="H4" si="0">IF(ISBLANK(F4),"",AND(ISNUMBER(F4), ISNUMBER(DAY(F4))))</f>
        <v/>
      </c>
      <c r="I4" s="83" t="str">
        <f t="shared" ref="I4" si="1">IF(OR(ISBLANK(B4), ISBLANK(F4)),"",AND(K4&gt;=Q4,K4&lt;=P4))</f>
        <v/>
      </c>
      <c r="J4" s="83" t="str">
        <f t="shared" ref="J4" si="2">IF(OR(ISBLANK(B4), ISBLANK(F4)),"",AND(NOT(AND(K4&gt;=N4,K4&lt;=M4)),I4))</f>
        <v/>
      </c>
      <c r="K4" s="83" t="str">
        <f t="shared" ref="K4" si="3">IF(ISBLANK(F4),"",YEAR(F4))</f>
        <v/>
      </c>
      <c r="L4" s="83" t="str">
        <f>IF(OR(ISBLANK(B4), ISBLANK(F4)),"",INDEX(Kategóriák!$B$2:$E$111, MATCH(B4, Kategóriák!$E$2:$E$111, 0), 1))</f>
        <v/>
      </c>
      <c r="M4" s="83" t="str">
        <f>IF(OR(ISBLANK(B4), ISBLANK(F4)),"",VLOOKUP($L4,Kategóriák!$B$2:$I$111,6,FALSE))</f>
        <v/>
      </c>
      <c r="N4" s="83" t="str">
        <f>IF(OR(ISBLANK(B4), ISBLANK(F4)),"",VLOOKUP($L4,Kategóriák!$B$2:$I$111,7,FALSE))</f>
        <v/>
      </c>
      <c r="O4" s="83" t="str">
        <f>IF(OR(ISBLANK(B4), ISBLANK(F4)),"",VLOOKUP(B4,Kategóriák!$E$2:$F$111,2,FALSE))</f>
        <v/>
      </c>
      <c r="P4" s="83" t="str">
        <f>IF(OR(ISBLANK(B4), ISBLANK(F4)),"",IF($O4&gt;0,VLOOKUP(MAX($L4-1,'Életkor kategoriák'!I10),Kategóriák!$B$2:$I$111,6,FALSE),$M4))</f>
        <v/>
      </c>
      <c r="Q4" s="135" t="str">
        <f>IF(OR(ISBLANK(B4), ISBLANK(F4)),"",IF(AND(LEFT(B4,2)="OA",RIGHT(B4,2)="L4"),1900, IF($O4&gt;0,VLOOKUP(MIN($L4+1,'Életkor kategoriák'!J10),Kategóriák!$B$2:$I$111,7,FALSE),$N4)))</f>
        <v/>
      </c>
    </row>
    <row r="5" spans="1:17" customFormat="1" x14ac:dyDescent="0.2">
      <c r="A5" s="134"/>
      <c r="B5" s="83" t="str">
        <f>IF(A5 = "", "", VLOOKUP(A5,'1. Nevezési összesítő'!$A$3:$C$50,3,FALSE))</f>
        <v/>
      </c>
      <c r="C5" s="98"/>
      <c r="D5" s="98"/>
      <c r="E5" s="100"/>
      <c r="F5" s="105"/>
      <c r="G5" s="98"/>
      <c r="H5" s="83" t="str">
        <f t="shared" ref="H5:H68" si="4">IF(ISBLANK(F5),"",AND(ISNUMBER(F5), ISNUMBER(DAY(F5))))</f>
        <v/>
      </c>
      <c r="I5" s="83" t="str">
        <f t="shared" ref="I5:I68" si="5">IF(OR(ISBLANK(B5), ISBLANK(F5)),"",AND(K5&gt;=Q5,K5&lt;=P5))</f>
        <v/>
      </c>
      <c r="J5" s="83" t="str">
        <f t="shared" ref="J5:J68" si="6">IF(OR(ISBLANK(B5), ISBLANK(F5)),"",AND(NOT(AND(K5&gt;=N5,K5&lt;=M5)),I5))</f>
        <v/>
      </c>
      <c r="K5" s="83" t="str">
        <f t="shared" ref="K5:K68" si="7">IF(ISBLANK(F5),"",YEAR(F5))</f>
        <v/>
      </c>
      <c r="L5" s="83" t="str">
        <f>IF(OR(ISBLANK(B5), ISBLANK(F5)),"",INDEX(Kategóriák!$B$2:$E$111, MATCH(B5, Kategóriák!$E$2:$E$111, 0), 1))</f>
        <v/>
      </c>
      <c r="M5" s="83" t="str">
        <f>IF(OR(ISBLANK(B5), ISBLANK(F5)),"",VLOOKUP($L5,Kategóriák!$B$2:$I$111,6,FALSE))</f>
        <v/>
      </c>
      <c r="N5" s="83" t="str">
        <f>IF(OR(ISBLANK(B5), ISBLANK(F5)),"",VLOOKUP($L5,Kategóriák!$B$2:$I$111,7,FALSE))</f>
        <v/>
      </c>
      <c r="O5" s="83" t="str">
        <f>IF(OR(ISBLANK(B5), ISBLANK(F5)),"",VLOOKUP(B5,Kategóriák!$E$2:$F$111,2,FALSE))</f>
        <v/>
      </c>
      <c r="P5" s="83" t="str">
        <f>IF(OR(ISBLANK(B5), ISBLANK(F5)),"",IF($O5&gt;0,VLOOKUP(MAX($L5-1,'Életkor kategoriák'!I11),Kategóriák!$B$2:$I$111,6,FALSE),$M5))</f>
        <v/>
      </c>
      <c r="Q5" s="135" t="str">
        <f>IF(OR(ISBLANK(B5), ISBLANK(F5)),"",IF(AND(LEFT(B5,2)="OA",RIGHT(B5,2)="L4"),1900, IF($O5&gt;0,VLOOKUP(MIN($L5+1,'Életkor kategoriák'!J11),Kategóriák!$B$2:$I$111,7,FALSE),$N5)))</f>
        <v/>
      </c>
    </row>
    <row r="6" spans="1:17" customFormat="1" x14ac:dyDescent="0.2">
      <c r="A6" s="134"/>
      <c r="B6" s="83" t="str">
        <f>IF(A6 = "", "", VLOOKUP(A6,'1. Nevezési összesítő'!$A$3:$C$50,3,FALSE))</f>
        <v/>
      </c>
      <c r="C6" s="98"/>
      <c r="D6" s="98"/>
      <c r="E6" s="101"/>
      <c r="F6" s="105"/>
      <c r="G6" s="98"/>
      <c r="H6" s="83" t="str">
        <f t="shared" si="4"/>
        <v/>
      </c>
      <c r="I6" s="83" t="str">
        <f t="shared" si="5"/>
        <v/>
      </c>
      <c r="J6" s="83" t="str">
        <f t="shared" si="6"/>
        <v/>
      </c>
      <c r="K6" s="83" t="str">
        <f t="shared" si="7"/>
        <v/>
      </c>
      <c r="L6" s="83" t="str">
        <f>IF(OR(ISBLANK(B6), ISBLANK(F6)),"",INDEX(Kategóriák!$B$2:$E$111, MATCH(B6, Kategóriák!$E$2:$E$111, 0), 1))</f>
        <v/>
      </c>
      <c r="M6" s="83" t="str">
        <f>IF(OR(ISBLANK(B6), ISBLANK(F6)),"",VLOOKUP($L6,Kategóriák!$B$2:$I$111,6,FALSE))</f>
        <v/>
      </c>
      <c r="N6" s="83" t="str">
        <f>IF(OR(ISBLANK(B6), ISBLANK(F6)),"",VLOOKUP($L6,Kategóriák!$B$2:$I$111,7,FALSE))</f>
        <v/>
      </c>
      <c r="O6" s="83" t="str">
        <f>IF(OR(ISBLANK(B6), ISBLANK(F6)),"",VLOOKUP(B6,Kategóriák!$E$2:$F$111,2,FALSE))</f>
        <v/>
      </c>
      <c r="P6" s="83" t="str">
        <f>IF(OR(ISBLANK(B6), ISBLANK(F6)),"",IF($O6&gt;0,VLOOKUP(MAX($L6-1,'Életkor kategoriák'!I12),Kategóriák!$B$2:$I$111,6,FALSE),$M6))</f>
        <v/>
      </c>
      <c r="Q6" s="135" t="str">
        <f>IF(OR(ISBLANK(B6), ISBLANK(F6)),"",IF(AND(LEFT(B6,2)="OA",RIGHT(B6,2)="L4"),1900, IF($O6&gt;0,VLOOKUP(MIN($L6+1,'Életkor kategoriák'!J12),Kategóriák!$B$2:$I$111,7,FALSE),$N6)))</f>
        <v/>
      </c>
    </row>
    <row r="7" spans="1:17" customFormat="1" x14ac:dyDescent="0.2">
      <c r="A7" s="134"/>
      <c r="B7" s="83" t="str">
        <f>IF(A7 = "", "", VLOOKUP(A7,'1. Nevezési összesítő'!$A$3:$C$50,3,FALSE))</f>
        <v/>
      </c>
      <c r="C7" s="98"/>
      <c r="D7" s="98"/>
      <c r="E7" s="100"/>
      <c r="F7" s="105"/>
      <c r="G7" s="98"/>
      <c r="H7" s="83" t="str">
        <f t="shared" si="4"/>
        <v/>
      </c>
      <c r="I7" s="83" t="str">
        <f t="shared" si="5"/>
        <v/>
      </c>
      <c r="J7" s="83" t="str">
        <f t="shared" si="6"/>
        <v/>
      </c>
      <c r="K7" s="83" t="str">
        <f t="shared" si="7"/>
        <v/>
      </c>
      <c r="L7" s="83" t="str">
        <f>IF(OR(ISBLANK(B7), ISBLANK(F7)),"",INDEX(Kategóriák!$B$2:$E$111, MATCH(B7, Kategóriák!$E$2:$E$111, 0), 1))</f>
        <v/>
      </c>
      <c r="M7" s="83" t="str">
        <f>IF(OR(ISBLANK(B7), ISBLANK(F7)),"",VLOOKUP($L7,Kategóriák!$B$2:$I$111,6,FALSE))</f>
        <v/>
      </c>
      <c r="N7" s="83" t="str">
        <f>IF(OR(ISBLANK(B7), ISBLANK(F7)),"",VLOOKUP($L7,Kategóriák!$B$2:$I$111,7,FALSE))</f>
        <v/>
      </c>
      <c r="O7" s="83" t="str">
        <f>IF(OR(ISBLANK(B7), ISBLANK(F7)),"",VLOOKUP(B7,Kategóriák!$E$2:$F$111,2,FALSE))</f>
        <v/>
      </c>
      <c r="P7" s="83" t="str">
        <f>IF(OR(ISBLANK(B7), ISBLANK(F7)),"",IF($O7&gt;0,VLOOKUP(MAX($L7-1,'Életkor kategoriák'!I13),Kategóriák!$B$2:$I$111,6,FALSE),$M7))</f>
        <v/>
      </c>
      <c r="Q7" s="135" t="str">
        <f>IF(OR(ISBLANK(B7), ISBLANK(F7)),"",IF(AND(LEFT(B7,2)="OA",RIGHT(B7,2)="L4"),1900, IF($O7&gt;0,VLOOKUP(MIN($L7+1,'Életkor kategoriák'!J13),Kategóriák!$B$2:$I$111,7,FALSE),$N7)))</f>
        <v/>
      </c>
    </row>
    <row r="8" spans="1:17" customFormat="1" x14ac:dyDescent="0.2">
      <c r="A8" s="134"/>
      <c r="B8" s="83" t="str">
        <f>IF(A8 = "", "", VLOOKUP(A8,'1. Nevezési összesítő'!$A$3:$C$50,3,FALSE))</f>
        <v/>
      </c>
      <c r="C8" s="98"/>
      <c r="D8" s="98"/>
      <c r="E8" s="102"/>
      <c r="F8" s="105"/>
      <c r="G8" s="98"/>
      <c r="H8" s="83" t="str">
        <f t="shared" si="4"/>
        <v/>
      </c>
      <c r="I8" s="83" t="str">
        <f t="shared" si="5"/>
        <v/>
      </c>
      <c r="J8" s="83" t="str">
        <f t="shared" si="6"/>
        <v/>
      </c>
      <c r="K8" s="83" t="str">
        <f t="shared" si="7"/>
        <v/>
      </c>
      <c r="L8" s="83" t="str">
        <f>IF(OR(ISBLANK(B8), ISBLANK(F8)),"",INDEX(Kategóriák!$B$2:$E$111, MATCH(B8, Kategóriák!$E$2:$E$111, 0), 1))</f>
        <v/>
      </c>
      <c r="M8" s="83" t="str">
        <f>IF(OR(ISBLANK(B8), ISBLANK(F8)),"",VLOOKUP($L8,Kategóriák!$B$2:$I$111,6,FALSE))</f>
        <v/>
      </c>
      <c r="N8" s="83" t="str">
        <f>IF(OR(ISBLANK(B8), ISBLANK(F8)),"",VLOOKUP($L8,Kategóriák!$B$2:$I$111,7,FALSE))</f>
        <v/>
      </c>
      <c r="O8" s="83" t="str">
        <f>IF(OR(ISBLANK(B8), ISBLANK(F8)),"",VLOOKUP(B8,Kategóriák!$E$2:$F$111,2,FALSE))</f>
        <v/>
      </c>
      <c r="P8" s="83" t="str">
        <f>IF(OR(ISBLANK(B8), ISBLANK(F8)),"",IF($O8&gt;0,VLOOKUP(MAX($L8-1,'Életkor kategoriák'!I14),Kategóriák!$B$2:$I$111,6,FALSE),$M8))</f>
        <v/>
      </c>
      <c r="Q8" s="135" t="str">
        <f>IF(OR(ISBLANK(B8), ISBLANK(F8)),"",IF(AND(LEFT(B8,2)="OA",RIGHT(B8,2)="L4"),1900, IF($O8&gt;0,VLOOKUP(MIN($L8+1,'Életkor kategoriák'!J14),Kategóriák!$B$2:$I$111,7,FALSE),$N8)))</f>
        <v/>
      </c>
    </row>
    <row r="9" spans="1:17" customFormat="1" x14ac:dyDescent="0.2">
      <c r="A9" s="134"/>
      <c r="B9" s="83" t="str">
        <f>IF(A9 = "", "", VLOOKUP(A9,'1. Nevezési összesítő'!$A$3:$C$50,3,FALSE))</f>
        <v/>
      </c>
      <c r="C9" s="98"/>
      <c r="D9" s="98"/>
      <c r="E9" s="100"/>
      <c r="F9" s="105"/>
      <c r="G9" s="98"/>
      <c r="H9" s="83" t="str">
        <f t="shared" si="4"/>
        <v/>
      </c>
      <c r="I9" s="83" t="str">
        <f t="shared" si="5"/>
        <v/>
      </c>
      <c r="J9" s="83" t="str">
        <f t="shared" si="6"/>
        <v/>
      </c>
      <c r="K9" s="83" t="str">
        <f t="shared" si="7"/>
        <v/>
      </c>
      <c r="L9" s="83" t="str">
        <f>IF(OR(ISBLANK(B9), ISBLANK(F9)),"",INDEX(Kategóriák!$B$2:$E$111, MATCH(B9, Kategóriák!$E$2:$E$111, 0), 1))</f>
        <v/>
      </c>
      <c r="M9" s="83" t="str">
        <f>IF(OR(ISBLANK(B9), ISBLANK(F9)),"",VLOOKUP($L9,Kategóriák!$B$2:$I$111,6,FALSE))</f>
        <v/>
      </c>
      <c r="N9" s="83" t="str">
        <f>IF(OR(ISBLANK(B9), ISBLANK(F9)),"",VLOOKUP($L9,Kategóriák!$B$2:$I$111,7,FALSE))</f>
        <v/>
      </c>
      <c r="O9" s="83" t="str">
        <f>IF(OR(ISBLANK(B9), ISBLANK(F9)),"",VLOOKUP(B9,Kategóriák!$E$2:$F$111,2,FALSE))</f>
        <v/>
      </c>
      <c r="P9" s="83" t="str">
        <f>IF(OR(ISBLANK(B9), ISBLANK(F9)),"",IF($O9&gt;0,VLOOKUP(MAX($L9-1,'Életkor kategoriák'!I15),Kategóriák!$B$2:$I$111,6,FALSE),$M9))</f>
        <v/>
      </c>
      <c r="Q9" s="135" t="str">
        <f>IF(OR(ISBLANK(B9), ISBLANK(F9)),"",IF(AND(LEFT(B9,2)="OA",RIGHT(B9,2)="L4"),1900, IF($O9&gt;0,VLOOKUP(MIN($L9+1,'Életkor kategoriák'!J15),Kategóriák!$B$2:$I$111,7,FALSE),$N9)))</f>
        <v/>
      </c>
    </row>
    <row r="10" spans="1:17" customFormat="1" x14ac:dyDescent="0.2">
      <c r="A10" s="134"/>
      <c r="B10" s="83" t="str">
        <f>IF(A10 = "", "", VLOOKUP(A10,'1. Nevezési összesítő'!$A$3:$C$50,3,FALSE))</f>
        <v/>
      </c>
      <c r="C10" s="98"/>
      <c r="D10" s="98"/>
      <c r="E10" s="100"/>
      <c r="F10" s="105"/>
      <c r="G10" s="98"/>
      <c r="H10" s="83" t="str">
        <f t="shared" si="4"/>
        <v/>
      </c>
      <c r="I10" s="83" t="str">
        <f t="shared" si="5"/>
        <v/>
      </c>
      <c r="J10" s="83" t="str">
        <f t="shared" si="6"/>
        <v/>
      </c>
      <c r="K10" s="83" t="str">
        <f t="shared" si="7"/>
        <v/>
      </c>
      <c r="L10" s="83" t="str">
        <f>IF(OR(ISBLANK(B10), ISBLANK(F10)),"",INDEX(Kategóriák!$B$2:$E$111, MATCH(B10, Kategóriák!$E$2:$E$111, 0), 1))</f>
        <v/>
      </c>
      <c r="M10" s="83" t="str">
        <f>IF(OR(ISBLANK(B10), ISBLANK(F10)),"",VLOOKUP($L10,Kategóriák!$B$2:$I$111,6,FALSE))</f>
        <v/>
      </c>
      <c r="N10" s="83" t="str">
        <f>IF(OR(ISBLANK(B10), ISBLANK(F10)),"",VLOOKUP($L10,Kategóriák!$B$2:$I$111,7,FALSE))</f>
        <v/>
      </c>
      <c r="O10" s="83" t="str">
        <f>IF(OR(ISBLANK(B10), ISBLANK(F10)),"",VLOOKUP(B10,Kategóriák!$E$2:$F$111,2,FALSE))</f>
        <v/>
      </c>
      <c r="P10" s="83" t="str">
        <f>IF(OR(ISBLANK(B10), ISBLANK(F10)),"",IF($O10&gt;0,VLOOKUP(MAX($L10-1,'Életkor kategoriák'!I16),Kategóriák!$B$2:$I$111,6,FALSE),$M10))</f>
        <v/>
      </c>
      <c r="Q10" s="135" t="str">
        <f>IF(OR(ISBLANK(B10), ISBLANK(F10)),"",IF(AND(LEFT(B10,2)="OA",RIGHT(B10,2)="L4"),1900, IF($O10&gt;0,VLOOKUP(MIN($L10+1,'Életkor kategoriák'!J16),Kategóriák!$B$2:$I$111,7,FALSE),$N10)))</f>
        <v/>
      </c>
    </row>
    <row r="11" spans="1:17" customFormat="1" x14ac:dyDescent="0.2">
      <c r="A11" s="134"/>
      <c r="B11" s="83" t="str">
        <f>IF(A11 = "", "", VLOOKUP(A11,'1. Nevezési összesítő'!$A$3:$C$50,3,FALSE))</f>
        <v/>
      </c>
      <c r="C11" s="98"/>
      <c r="D11" s="98"/>
      <c r="E11" s="100"/>
      <c r="F11" s="105"/>
      <c r="G11" s="98"/>
      <c r="H11" s="83" t="str">
        <f t="shared" si="4"/>
        <v/>
      </c>
      <c r="I11" s="83" t="str">
        <f t="shared" si="5"/>
        <v/>
      </c>
      <c r="J11" s="83" t="str">
        <f t="shared" si="6"/>
        <v/>
      </c>
      <c r="K11" s="83" t="str">
        <f t="shared" si="7"/>
        <v/>
      </c>
      <c r="L11" s="83" t="str">
        <f>IF(OR(ISBLANK(B11), ISBLANK(F11)),"",INDEX(Kategóriák!$B$2:$E$111, MATCH(B11, Kategóriák!$E$2:$E$111, 0), 1))</f>
        <v/>
      </c>
      <c r="M11" s="83" t="str">
        <f>IF(OR(ISBLANK(B11), ISBLANK(F11)),"",VLOOKUP($L11,Kategóriák!$B$2:$I$111,6,FALSE))</f>
        <v/>
      </c>
      <c r="N11" s="83" t="str">
        <f>IF(OR(ISBLANK(B11), ISBLANK(F11)),"",VLOOKUP($L11,Kategóriák!$B$2:$I$111,7,FALSE))</f>
        <v/>
      </c>
      <c r="O11" s="83" t="str">
        <f>IF(OR(ISBLANK(B11), ISBLANK(F11)),"",VLOOKUP(B11,Kategóriák!$E$2:$F$111,2,FALSE))</f>
        <v/>
      </c>
      <c r="P11" s="83" t="str">
        <f>IF(OR(ISBLANK(B11), ISBLANK(F11)),"",IF($O11&gt;0,VLOOKUP(MAX($L11-1,'Életkor kategoriák'!I17),Kategóriák!$B$2:$I$111,6,FALSE),$M11))</f>
        <v/>
      </c>
      <c r="Q11" s="135" t="str">
        <f>IF(OR(ISBLANK(B11), ISBLANK(F11)),"",IF(AND(LEFT(B11,2)="OA",RIGHT(B11,2)="L4"),1900, IF($O11&gt;0,VLOOKUP(MIN($L11+1,'Életkor kategoriák'!J17),Kategóriák!$B$2:$I$111,7,FALSE),$N11)))</f>
        <v/>
      </c>
    </row>
    <row r="12" spans="1:17" customFormat="1" x14ac:dyDescent="0.2">
      <c r="A12" s="134"/>
      <c r="B12" s="83" t="str">
        <f>IF(A12 = "", "", VLOOKUP(A12,'1. Nevezési összesítő'!$A$3:$C$50,3,FALSE))</f>
        <v/>
      </c>
      <c r="C12" s="98"/>
      <c r="D12" s="98"/>
      <c r="E12" s="100"/>
      <c r="F12" s="105"/>
      <c r="G12" s="98"/>
      <c r="H12" s="83" t="str">
        <f t="shared" si="4"/>
        <v/>
      </c>
      <c r="I12" s="83" t="str">
        <f t="shared" si="5"/>
        <v/>
      </c>
      <c r="J12" s="83" t="str">
        <f t="shared" si="6"/>
        <v/>
      </c>
      <c r="K12" s="83" t="str">
        <f t="shared" si="7"/>
        <v/>
      </c>
      <c r="L12" s="83" t="str">
        <f>IF(OR(ISBLANK(B12), ISBLANK(F12)),"",INDEX(Kategóriák!$B$2:$E$111, MATCH(B12, Kategóriák!$E$2:$E$111, 0), 1))</f>
        <v/>
      </c>
      <c r="M12" s="83" t="str">
        <f>IF(OR(ISBLANK(B12), ISBLANK(F12)),"",VLOOKUP($L12,Kategóriák!$B$2:$I$111,6,FALSE))</f>
        <v/>
      </c>
      <c r="N12" s="83" t="str">
        <f>IF(OR(ISBLANK(B12), ISBLANK(F12)),"",VLOOKUP($L12,Kategóriák!$B$2:$I$111,7,FALSE))</f>
        <v/>
      </c>
      <c r="O12" s="83" t="str">
        <f>IF(OR(ISBLANK(B12), ISBLANK(F12)),"",VLOOKUP(B12,Kategóriák!$E$2:$F$111,2,FALSE))</f>
        <v/>
      </c>
      <c r="P12" s="83" t="str">
        <f>IF(OR(ISBLANK(B12), ISBLANK(F12)),"",IF($O12&gt;0,VLOOKUP(MAX($L12-1,'Életkor kategoriák'!I18),Kategóriák!$B$2:$I$111,6,FALSE),$M12))</f>
        <v/>
      </c>
      <c r="Q12" s="135" t="str">
        <f>IF(OR(ISBLANK(B12), ISBLANK(F12)),"",IF(AND(LEFT(B12,2)="OA",RIGHT(B12,2)="L4"),1900, IF($O12&gt;0,VLOOKUP(MIN($L12+1,'Életkor kategoriák'!J18),Kategóriák!$B$2:$I$111,7,FALSE),$N12)))</f>
        <v/>
      </c>
    </row>
    <row r="13" spans="1:17" customFormat="1" x14ac:dyDescent="0.2">
      <c r="A13" s="134"/>
      <c r="B13" s="83" t="str">
        <f>IF(A13 = "", "", VLOOKUP(A13,'1. Nevezési összesítő'!$A$3:$C$50,3,FALSE))</f>
        <v/>
      </c>
      <c r="C13" s="98"/>
      <c r="D13" s="98"/>
      <c r="E13" s="100"/>
      <c r="F13" s="105"/>
      <c r="G13" s="98"/>
      <c r="H13" s="83" t="str">
        <f t="shared" si="4"/>
        <v/>
      </c>
      <c r="I13" s="83" t="str">
        <f t="shared" si="5"/>
        <v/>
      </c>
      <c r="J13" s="83" t="str">
        <f t="shared" si="6"/>
        <v/>
      </c>
      <c r="K13" s="83" t="str">
        <f t="shared" si="7"/>
        <v/>
      </c>
      <c r="L13" s="83" t="str">
        <f>IF(OR(ISBLANK(B13), ISBLANK(F13)),"",INDEX(Kategóriák!$B$2:$E$111, MATCH(B13, Kategóriák!$E$2:$E$111, 0), 1))</f>
        <v/>
      </c>
      <c r="M13" s="83" t="str">
        <f>IF(OR(ISBLANK(B13), ISBLANK(F13)),"",VLOOKUP($L13,Kategóriák!$B$2:$I$111,6,FALSE))</f>
        <v/>
      </c>
      <c r="N13" s="83" t="str">
        <f>IF(OR(ISBLANK(B13), ISBLANK(F13)),"",VLOOKUP($L13,Kategóriák!$B$2:$I$111,7,FALSE))</f>
        <v/>
      </c>
      <c r="O13" s="83" t="str">
        <f>IF(OR(ISBLANK(B13), ISBLANK(F13)),"",VLOOKUP(B13,Kategóriák!$E$2:$F$111,2,FALSE))</f>
        <v/>
      </c>
      <c r="P13" s="83" t="str">
        <f>IF(OR(ISBLANK(B13), ISBLANK(F13)),"",IF($O13&gt;0,VLOOKUP(MAX($L13-1,'Életkor kategoriák'!I19),Kategóriák!$B$2:$I$111,6,FALSE),$M13))</f>
        <v/>
      </c>
      <c r="Q13" s="135" t="str">
        <f>IF(OR(ISBLANK(B13), ISBLANK(F13)),"",IF(AND(LEFT(B13,2)="OA",RIGHT(B13,2)="L4"),1900, IF($O13&gt;0,VLOOKUP(MIN($L13+1,'Életkor kategoriák'!J19),Kategóriák!$B$2:$I$111,7,FALSE),$N13)))</f>
        <v/>
      </c>
    </row>
    <row r="14" spans="1:17" customFormat="1" x14ac:dyDescent="0.2">
      <c r="A14" s="134"/>
      <c r="B14" s="83" t="str">
        <f>IF(A14 = "", "", VLOOKUP(A14,'1. Nevezési összesítő'!$A$3:$C$50,3,FALSE))</f>
        <v/>
      </c>
      <c r="C14" s="98"/>
      <c r="D14" s="98"/>
      <c r="E14" s="100"/>
      <c r="F14" s="105"/>
      <c r="G14" s="98"/>
      <c r="H14" s="83" t="str">
        <f t="shared" si="4"/>
        <v/>
      </c>
      <c r="I14" s="83" t="str">
        <f t="shared" si="5"/>
        <v/>
      </c>
      <c r="J14" s="83" t="str">
        <f t="shared" si="6"/>
        <v/>
      </c>
      <c r="K14" s="83" t="str">
        <f t="shared" si="7"/>
        <v/>
      </c>
      <c r="L14" s="83" t="str">
        <f>IF(OR(ISBLANK(B14), ISBLANK(F14)),"",INDEX(Kategóriák!$B$2:$E$111, MATCH(B14, Kategóriák!$E$2:$E$111, 0), 1))</f>
        <v/>
      </c>
      <c r="M14" s="83" t="str">
        <f>IF(OR(ISBLANK(B14), ISBLANK(F14)),"",VLOOKUP($L14,Kategóriák!$B$2:$I$111,6,FALSE))</f>
        <v/>
      </c>
      <c r="N14" s="83" t="str">
        <f>IF(OR(ISBLANK(B14), ISBLANK(F14)),"",VLOOKUP($L14,Kategóriák!$B$2:$I$111,7,FALSE))</f>
        <v/>
      </c>
      <c r="O14" s="83" t="str">
        <f>IF(OR(ISBLANK(B14), ISBLANK(F14)),"",VLOOKUP(B14,Kategóriák!$E$2:$F$111,2,FALSE))</f>
        <v/>
      </c>
      <c r="P14" s="83" t="str">
        <f>IF(OR(ISBLANK(B14), ISBLANK(F14)),"",IF($O14&gt;0,VLOOKUP(MAX($L14-1,'Életkor kategoriák'!I20),Kategóriák!$B$2:$I$111,6,FALSE),$M14))</f>
        <v/>
      </c>
      <c r="Q14" s="135" t="str">
        <f>IF(OR(ISBLANK(B14), ISBLANK(F14)),"",IF(AND(LEFT(B14,2)="OA",RIGHT(B14,2)="L4"),1900, IF($O14&gt;0,VLOOKUP(MIN($L14+1,'Életkor kategoriák'!J20),Kategóriák!$B$2:$I$111,7,FALSE),$N14)))</f>
        <v/>
      </c>
    </row>
    <row r="15" spans="1:17" customFormat="1" x14ac:dyDescent="0.2">
      <c r="A15" s="134"/>
      <c r="B15" s="83" t="str">
        <f>IF(A15 = "", "", VLOOKUP(A15,'1. Nevezési összesítő'!$A$3:$C$50,3,FALSE))</f>
        <v/>
      </c>
      <c r="C15" s="98"/>
      <c r="D15" s="98"/>
      <c r="E15" s="100"/>
      <c r="F15" s="105"/>
      <c r="G15" s="98"/>
      <c r="H15" s="83" t="str">
        <f t="shared" si="4"/>
        <v/>
      </c>
      <c r="I15" s="83" t="str">
        <f t="shared" si="5"/>
        <v/>
      </c>
      <c r="J15" s="83" t="str">
        <f t="shared" si="6"/>
        <v/>
      </c>
      <c r="K15" s="83" t="str">
        <f t="shared" si="7"/>
        <v/>
      </c>
      <c r="L15" s="83" t="str">
        <f>IF(OR(ISBLANK(B15), ISBLANK(F15)),"",INDEX(Kategóriák!$B$2:$E$111, MATCH(B15, Kategóriák!$E$2:$E$111, 0), 1))</f>
        <v/>
      </c>
      <c r="M15" s="83" t="str">
        <f>IF(OR(ISBLANK(B15), ISBLANK(F15)),"",VLOOKUP($L15,Kategóriák!$B$2:$I$111,6,FALSE))</f>
        <v/>
      </c>
      <c r="N15" s="83" t="str">
        <f>IF(OR(ISBLANK(B15), ISBLANK(F15)),"",VLOOKUP($L15,Kategóriák!$B$2:$I$111,7,FALSE))</f>
        <v/>
      </c>
      <c r="O15" s="83" t="str">
        <f>IF(OR(ISBLANK(B15), ISBLANK(F15)),"",VLOOKUP(B15,Kategóriák!$E$2:$F$111,2,FALSE))</f>
        <v/>
      </c>
      <c r="P15" s="83" t="str">
        <f>IF(OR(ISBLANK(B15), ISBLANK(F15)),"",IF($O15&gt;0,VLOOKUP(MAX($L15-1,'Életkor kategoriák'!I21),Kategóriák!$B$2:$I$111,6,FALSE),$M15))</f>
        <v/>
      </c>
      <c r="Q15" s="135" t="str">
        <f>IF(OR(ISBLANK(B15), ISBLANK(F15)),"",IF(AND(LEFT(B15,2)="OA",RIGHT(B15,2)="L4"),1900, IF($O15&gt;0,VLOOKUP(MIN($L15+1,'Életkor kategoriák'!J21),Kategóriák!$B$2:$I$111,7,FALSE),$N15)))</f>
        <v/>
      </c>
    </row>
    <row r="16" spans="1:17" customFormat="1" x14ac:dyDescent="0.2">
      <c r="A16" s="134"/>
      <c r="B16" s="83" t="str">
        <f>IF(A16 = "", "", VLOOKUP(A16,'1. Nevezési összesítő'!$A$3:$C$50,3,FALSE))</f>
        <v/>
      </c>
      <c r="C16" s="98"/>
      <c r="D16" s="98"/>
      <c r="E16" s="100"/>
      <c r="F16" s="105"/>
      <c r="G16" s="98"/>
      <c r="H16" s="83" t="str">
        <f t="shared" si="4"/>
        <v/>
      </c>
      <c r="I16" s="83" t="str">
        <f t="shared" si="5"/>
        <v/>
      </c>
      <c r="J16" s="83" t="str">
        <f t="shared" si="6"/>
        <v/>
      </c>
      <c r="K16" s="83" t="str">
        <f t="shared" si="7"/>
        <v/>
      </c>
      <c r="L16" s="83" t="str">
        <f>IF(OR(ISBLANK(B16), ISBLANK(F16)),"",INDEX(Kategóriák!$B$2:$E$111, MATCH(B16, Kategóriák!$E$2:$E$111, 0), 1))</f>
        <v/>
      </c>
      <c r="M16" s="83" t="str">
        <f>IF(OR(ISBLANK(B16), ISBLANK(F16)),"",VLOOKUP($L16,Kategóriák!$B$2:$I$111,6,FALSE))</f>
        <v/>
      </c>
      <c r="N16" s="83" t="str">
        <f>IF(OR(ISBLANK(B16), ISBLANK(F16)),"",VLOOKUP($L16,Kategóriák!$B$2:$I$111,7,FALSE))</f>
        <v/>
      </c>
      <c r="O16" s="83" t="str">
        <f>IF(OR(ISBLANK(B16), ISBLANK(F16)),"",VLOOKUP(B16,Kategóriák!$E$2:$F$111,2,FALSE))</f>
        <v/>
      </c>
      <c r="P16" s="83" t="str">
        <f>IF(OR(ISBLANK(B16), ISBLANK(F16)),"",IF($O16&gt;0,VLOOKUP(MAX($L16-1,'Életkor kategoriák'!I22),Kategóriák!$B$2:$I$111,6,FALSE),$M16))</f>
        <v/>
      </c>
      <c r="Q16" s="135" t="str">
        <f>IF(OR(ISBLANK(B16), ISBLANK(F16)),"",IF(AND(LEFT(B16,2)="OA",RIGHT(B16,2)="L4"),1900, IF($O16&gt;0,VLOOKUP(MIN($L16+1,'Életkor kategoriák'!J22),Kategóriák!$B$2:$I$111,7,FALSE),$N16)))</f>
        <v/>
      </c>
    </row>
    <row r="17" spans="1:17" customFormat="1" x14ac:dyDescent="0.2">
      <c r="A17" s="134"/>
      <c r="B17" s="83" t="str">
        <f>IF(A17 = "", "", VLOOKUP(A17,'1. Nevezési összesítő'!$A$3:$C$50,3,FALSE))</f>
        <v/>
      </c>
      <c r="C17" s="98"/>
      <c r="D17" s="98"/>
      <c r="E17" s="100"/>
      <c r="F17" s="105"/>
      <c r="G17" s="98"/>
      <c r="H17" s="83" t="str">
        <f t="shared" si="4"/>
        <v/>
      </c>
      <c r="I17" s="83" t="str">
        <f t="shared" si="5"/>
        <v/>
      </c>
      <c r="J17" s="83" t="str">
        <f t="shared" si="6"/>
        <v/>
      </c>
      <c r="K17" s="83" t="str">
        <f t="shared" si="7"/>
        <v/>
      </c>
      <c r="L17" s="83" t="str">
        <f>IF(OR(ISBLANK(B17), ISBLANK(F17)),"",INDEX(Kategóriák!$B$2:$E$111, MATCH(B17, Kategóriák!$E$2:$E$111, 0), 1))</f>
        <v/>
      </c>
      <c r="M17" s="83" t="str">
        <f>IF(OR(ISBLANK(B17), ISBLANK(F17)),"",VLOOKUP($L17,Kategóriák!$B$2:$I$111,6,FALSE))</f>
        <v/>
      </c>
      <c r="N17" s="83" t="str">
        <f>IF(OR(ISBLANK(B17), ISBLANK(F17)),"",VLOOKUP($L17,Kategóriák!$B$2:$I$111,7,FALSE))</f>
        <v/>
      </c>
      <c r="O17" s="83" t="str">
        <f>IF(OR(ISBLANK(B17), ISBLANK(F17)),"",VLOOKUP(B17,Kategóriák!$E$2:$F$111,2,FALSE))</f>
        <v/>
      </c>
      <c r="P17" s="83" t="str">
        <f>IF(OR(ISBLANK(B17), ISBLANK(F17)),"",IF($O17&gt;0,VLOOKUP(MAX($L17-1,'Életkor kategoriák'!I23),Kategóriák!$B$2:$I$111,6,FALSE),$M17))</f>
        <v/>
      </c>
      <c r="Q17" s="135" t="str">
        <f>IF(OR(ISBLANK(B17), ISBLANK(F17)),"",IF(AND(LEFT(B17,2)="OA",RIGHT(B17,2)="L4"),1900, IF($O17&gt;0,VLOOKUP(MIN($L17+1,'Életkor kategoriák'!J23),Kategóriák!$B$2:$I$111,7,FALSE),$N17)))</f>
        <v/>
      </c>
    </row>
    <row r="18" spans="1:17" customFormat="1" x14ac:dyDescent="0.2">
      <c r="A18" s="134"/>
      <c r="B18" s="83" t="str">
        <f>IF(A18 = "", "", VLOOKUP(A18,'1. Nevezési összesítő'!$A$3:$C$50,3,FALSE))</f>
        <v/>
      </c>
      <c r="C18" s="98"/>
      <c r="D18" s="98"/>
      <c r="E18" s="100"/>
      <c r="F18" s="105"/>
      <c r="G18" s="98"/>
      <c r="H18" s="83" t="str">
        <f t="shared" si="4"/>
        <v/>
      </c>
      <c r="I18" s="83" t="str">
        <f t="shared" si="5"/>
        <v/>
      </c>
      <c r="J18" s="83" t="str">
        <f t="shared" si="6"/>
        <v/>
      </c>
      <c r="K18" s="83" t="str">
        <f t="shared" si="7"/>
        <v/>
      </c>
      <c r="L18" s="83" t="str">
        <f>IF(OR(ISBLANK(B18), ISBLANK(F18)),"",INDEX(Kategóriák!$B$2:$E$111, MATCH(B18, Kategóriák!$E$2:$E$111, 0), 1))</f>
        <v/>
      </c>
      <c r="M18" s="83" t="str">
        <f>IF(OR(ISBLANK(B18), ISBLANK(F18)),"",VLOOKUP($L18,Kategóriák!$B$2:$I$111,6,FALSE))</f>
        <v/>
      </c>
      <c r="N18" s="83" t="str">
        <f>IF(OR(ISBLANK(B18), ISBLANK(F18)),"",VLOOKUP($L18,Kategóriák!$B$2:$I$111,7,FALSE))</f>
        <v/>
      </c>
      <c r="O18" s="83" t="str">
        <f>IF(OR(ISBLANK(B18), ISBLANK(F18)),"",VLOOKUP(B18,Kategóriák!$E$2:$F$111,2,FALSE))</f>
        <v/>
      </c>
      <c r="P18" s="83" t="str">
        <f>IF(OR(ISBLANK(B18), ISBLANK(F18)),"",IF($O18&gt;0,VLOOKUP(MAX($L18-1,'Életkor kategoriák'!I24),Kategóriák!$B$2:$I$111,6,FALSE),$M18))</f>
        <v/>
      </c>
      <c r="Q18" s="135" t="str">
        <f>IF(OR(ISBLANK(B18), ISBLANK(F18)),"",IF(AND(LEFT(B18,2)="OA",RIGHT(B18,2)="L4"),1900, IF($O18&gt;0,VLOOKUP(MIN($L18+1,'Életkor kategoriák'!J24),Kategóriák!$B$2:$I$111,7,FALSE),$N18)))</f>
        <v/>
      </c>
    </row>
    <row r="19" spans="1:17" customFormat="1" x14ac:dyDescent="0.2">
      <c r="A19" s="134"/>
      <c r="B19" s="83" t="str">
        <f>IF(A19 = "", "", VLOOKUP(A19,'1. Nevezési összesítő'!$A$3:$C$50,3,FALSE))</f>
        <v/>
      </c>
      <c r="C19" s="98"/>
      <c r="D19" s="98"/>
      <c r="E19" s="100"/>
      <c r="F19" s="105"/>
      <c r="G19" s="98"/>
      <c r="H19" s="83" t="str">
        <f t="shared" si="4"/>
        <v/>
      </c>
      <c r="I19" s="83" t="str">
        <f t="shared" si="5"/>
        <v/>
      </c>
      <c r="J19" s="83" t="str">
        <f t="shared" si="6"/>
        <v/>
      </c>
      <c r="K19" s="83" t="str">
        <f t="shared" si="7"/>
        <v/>
      </c>
      <c r="L19" s="83" t="str">
        <f>IF(OR(ISBLANK(B19), ISBLANK(F19)),"",INDEX(Kategóriák!$B$2:$E$111, MATCH(B19, Kategóriák!$E$2:$E$111, 0), 1))</f>
        <v/>
      </c>
      <c r="M19" s="83" t="str">
        <f>IF(OR(ISBLANK(B19), ISBLANK(F19)),"",VLOOKUP($L19,Kategóriák!$B$2:$I$111,6,FALSE))</f>
        <v/>
      </c>
      <c r="N19" s="83" t="str">
        <f>IF(OR(ISBLANK(B19), ISBLANK(F19)),"",VLOOKUP($L19,Kategóriák!$B$2:$I$111,7,FALSE))</f>
        <v/>
      </c>
      <c r="O19" s="83" t="str">
        <f>IF(OR(ISBLANK(B19), ISBLANK(F19)),"",VLOOKUP(B19,Kategóriák!$E$2:$F$111,2,FALSE))</f>
        <v/>
      </c>
      <c r="P19" s="83" t="str">
        <f>IF(OR(ISBLANK(B19), ISBLANK(F19)),"",IF($O19&gt;0,VLOOKUP(MAX($L19-1,'Életkor kategoriák'!I25),Kategóriák!$B$2:$I$111,6,FALSE),$M19))</f>
        <v/>
      </c>
      <c r="Q19" s="135" t="str">
        <f>IF(OR(ISBLANK(B19), ISBLANK(F19)),"",IF(AND(LEFT(B19,2)="OA",RIGHT(B19,2)="L4"),1900, IF($O19&gt;0,VLOOKUP(MIN($L19+1,'Életkor kategoriák'!J25),Kategóriák!$B$2:$I$111,7,FALSE),$N19)))</f>
        <v/>
      </c>
    </row>
    <row r="20" spans="1:17" customFormat="1" x14ac:dyDescent="0.2">
      <c r="A20" s="134"/>
      <c r="B20" s="83" t="str">
        <f>IF(A20 = "", "", VLOOKUP(A20,'1. Nevezési összesítő'!$A$3:$C$50,3,FALSE))</f>
        <v/>
      </c>
      <c r="C20" s="98"/>
      <c r="D20" s="98"/>
      <c r="E20" s="100"/>
      <c r="F20" s="105"/>
      <c r="G20" s="98"/>
      <c r="H20" s="83" t="str">
        <f t="shared" si="4"/>
        <v/>
      </c>
      <c r="I20" s="83" t="str">
        <f t="shared" si="5"/>
        <v/>
      </c>
      <c r="J20" s="83" t="str">
        <f t="shared" si="6"/>
        <v/>
      </c>
      <c r="K20" s="83" t="str">
        <f t="shared" si="7"/>
        <v/>
      </c>
      <c r="L20" s="83" t="str">
        <f>IF(OR(ISBLANK(B20), ISBLANK(F20)),"",INDEX(Kategóriák!$B$2:$E$111, MATCH(B20, Kategóriák!$E$2:$E$111, 0), 1))</f>
        <v/>
      </c>
      <c r="M20" s="83" t="str">
        <f>IF(OR(ISBLANK(B20), ISBLANK(F20)),"",VLOOKUP($L20,Kategóriák!$B$2:$I$111,6,FALSE))</f>
        <v/>
      </c>
      <c r="N20" s="83" t="str">
        <f>IF(OR(ISBLANK(B20), ISBLANK(F20)),"",VLOOKUP($L20,Kategóriák!$B$2:$I$111,7,FALSE))</f>
        <v/>
      </c>
      <c r="O20" s="83" t="str">
        <f>IF(OR(ISBLANK(B20), ISBLANK(F20)),"",VLOOKUP(B20,Kategóriák!$E$2:$F$111,2,FALSE))</f>
        <v/>
      </c>
      <c r="P20" s="83" t="str">
        <f>IF(OR(ISBLANK(B20), ISBLANK(F20)),"",IF($O20&gt;0,VLOOKUP(MAX($L20-1,'Életkor kategoriák'!I26),Kategóriák!$B$2:$I$111,6,FALSE),$M20))</f>
        <v/>
      </c>
      <c r="Q20" s="135" t="str">
        <f>IF(OR(ISBLANK(B20), ISBLANK(F20)),"",IF(AND(LEFT(B20,2)="OA",RIGHT(B20,2)="L4"),1900, IF($O20&gt;0,VLOOKUP(MIN($L20+1,'Életkor kategoriák'!J26),Kategóriák!$B$2:$I$111,7,FALSE),$N20)))</f>
        <v/>
      </c>
    </row>
    <row r="21" spans="1:17" customFormat="1" x14ac:dyDescent="0.2">
      <c r="A21" s="134"/>
      <c r="B21" s="83" t="str">
        <f>IF(A21 = "", "", VLOOKUP(A21,'1. Nevezési összesítő'!$A$3:$C$50,3,FALSE))</f>
        <v/>
      </c>
      <c r="C21" s="98"/>
      <c r="D21" s="98"/>
      <c r="E21" s="100"/>
      <c r="F21" s="105"/>
      <c r="G21" s="98"/>
      <c r="H21" s="83" t="str">
        <f t="shared" si="4"/>
        <v/>
      </c>
      <c r="I21" s="83" t="str">
        <f t="shared" si="5"/>
        <v/>
      </c>
      <c r="J21" s="83" t="str">
        <f t="shared" si="6"/>
        <v/>
      </c>
      <c r="K21" s="83" t="str">
        <f t="shared" si="7"/>
        <v/>
      </c>
      <c r="L21" s="83" t="str">
        <f>IF(OR(ISBLANK(B21), ISBLANK(F21)),"",INDEX(Kategóriák!$B$2:$E$111, MATCH(B21, Kategóriák!$E$2:$E$111, 0), 1))</f>
        <v/>
      </c>
      <c r="M21" s="83" t="str">
        <f>IF(OR(ISBLANK(B21), ISBLANK(F21)),"",VLOOKUP($L21,Kategóriák!$B$2:$I$111,6,FALSE))</f>
        <v/>
      </c>
      <c r="N21" s="83" t="str">
        <f>IF(OR(ISBLANK(B21), ISBLANK(F21)),"",VLOOKUP($L21,Kategóriák!$B$2:$I$111,7,FALSE))</f>
        <v/>
      </c>
      <c r="O21" s="83" t="str">
        <f>IF(OR(ISBLANK(B21), ISBLANK(F21)),"",VLOOKUP(B21,Kategóriák!$E$2:$F$111,2,FALSE))</f>
        <v/>
      </c>
      <c r="P21" s="83" t="str">
        <f>IF(OR(ISBLANK(B21), ISBLANK(F21)),"",IF($O21&gt;0,VLOOKUP(MAX($L21-1,'Életkor kategoriák'!I27),Kategóriák!$B$2:$I$111,6,FALSE),$M21))</f>
        <v/>
      </c>
      <c r="Q21" s="135" t="str">
        <f>IF(OR(ISBLANK(B21), ISBLANK(F21)),"",IF(AND(LEFT(B21,2)="OA",RIGHT(B21,2)="L4"),1900, IF($O21&gt;0,VLOOKUP(MIN($L21+1,'Életkor kategoriák'!J27),Kategóriák!$B$2:$I$111,7,FALSE),$N21)))</f>
        <v/>
      </c>
    </row>
    <row r="22" spans="1:17" customFormat="1" x14ac:dyDescent="0.2">
      <c r="A22" s="134"/>
      <c r="B22" s="83" t="str">
        <f>IF(A22 = "", "", VLOOKUP(A22,'1. Nevezési összesítő'!$A$3:$C$50,3,FALSE))</f>
        <v/>
      </c>
      <c r="C22" s="98"/>
      <c r="D22" s="98"/>
      <c r="E22" s="100"/>
      <c r="F22" s="105"/>
      <c r="G22" s="98"/>
      <c r="H22" s="83" t="str">
        <f t="shared" si="4"/>
        <v/>
      </c>
      <c r="I22" s="83" t="str">
        <f t="shared" si="5"/>
        <v/>
      </c>
      <c r="J22" s="83" t="str">
        <f t="shared" si="6"/>
        <v/>
      </c>
      <c r="K22" s="83" t="str">
        <f t="shared" si="7"/>
        <v/>
      </c>
      <c r="L22" s="83" t="str">
        <f>IF(OR(ISBLANK(B22), ISBLANK(F22)),"",INDEX(Kategóriák!$B$2:$E$111, MATCH(B22, Kategóriák!$E$2:$E$111, 0), 1))</f>
        <v/>
      </c>
      <c r="M22" s="83" t="str">
        <f>IF(OR(ISBLANK(B22), ISBLANK(F22)),"",VLOOKUP($L22,Kategóriák!$B$2:$I$111,6,FALSE))</f>
        <v/>
      </c>
      <c r="N22" s="83" t="str">
        <f>IF(OR(ISBLANK(B22), ISBLANK(F22)),"",VLOOKUP($L22,Kategóriák!$B$2:$I$111,7,FALSE))</f>
        <v/>
      </c>
      <c r="O22" s="83" t="str">
        <f>IF(OR(ISBLANK(B22), ISBLANK(F22)),"",VLOOKUP(B22,Kategóriák!$E$2:$F$111,2,FALSE))</f>
        <v/>
      </c>
      <c r="P22" s="83" t="str">
        <f>IF(OR(ISBLANK(B22), ISBLANK(F22)),"",IF($O22&gt;0,VLOOKUP(MAX($L22-1,'Életkor kategoriák'!I28),Kategóriák!$B$2:$I$111,6,FALSE),$M22))</f>
        <v/>
      </c>
      <c r="Q22" s="135" t="str">
        <f>IF(OR(ISBLANK(B22), ISBLANK(F22)),"",IF(AND(LEFT(B22,2)="OA",RIGHT(B22,2)="L4"),1900, IF($O22&gt;0,VLOOKUP(MIN($L22+1,'Életkor kategoriák'!J28),Kategóriák!$B$2:$I$111,7,FALSE),$N22)))</f>
        <v/>
      </c>
    </row>
    <row r="23" spans="1:17" customFormat="1" x14ac:dyDescent="0.2">
      <c r="A23" s="134"/>
      <c r="B23" s="83" t="str">
        <f>IF(A23 = "", "", VLOOKUP(A23,'1. Nevezési összesítő'!$A$3:$C$50,3,FALSE))</f>
        <v/>
      </c>
      <c r="C23" s="98"/>
      <c r="D23" s="98"/>
      <c r="E23" s="100"/>
      <c r="F23" s="105"/>
      <c r="G23" s="98"/>
      <c r="H23" s="83" t="str">
        <f t="shared" si="4"/>
        <v/>
      </c>
      <c r="I23" s="83" t="str">
        <f t="shared" si="5"/>
        <v/>
      </c>
      <c r="J23" s="83" t="str">
        <f t="shared" si="6"/>
        <v/>
      </c>
      <c r="K23" s="83" t="str">
        <f t="shared" si="7"/>
        <v/>
      </c>
      <c r="L23" s="83" t="str">
        <f>IF(OR(ISBLANK(B23), ISBLANK(F23)),"",INDEX(Kategóriák!$B$2:$E$111, MATCH(B23, Kategóriák!$E$2:$E$111, 0), 1))</f>
        <v/>
      </c>
      <c r="M23" s="83" t="str">
        <f>IF(OR(ISBLANK(B23), ISBLANK(F23)),"",VLOOKUP($L23,Kategóriák!$B$2:$I$111,6,FALSE))</f>
        <v/>
      </c>
      <c r="N23" s="83" t="str">
        <f>IF(OR(ISBLANK(B23), ISBLANK(F23)),"",VLOOKUP($L23,Kategóriák!$B$2:$I$111,7,FALSE))</f>
        <v/>
      </c>
      <c r="O23" s="83" t="str">
        <f>IF(OR(ISBLANK(B23), ISBLANK(F23)),"",VLOOKUP(B23,Kategóriák!$E$2:$F$111,2,FALSE))</f>
        <v/>
      </c>
      <c r="P23" s="83" t="str">
        <f>IF(OR(ISBLANK(B23), ISBLANK(F23)),"",IF($O23&gt;0,VLOOKUP(MAX($L23-1,'Életkor kategoriák'!I29),Kategóriák!$B$2:$I$111,6,FALSE),$M23))</f>
        <v/>
      </c>
      <c r="Q23" s="135" t="str">
        <f>IF(OR(ISBLANK(B23), ISBLANK(F23)),"",IF(AND(LEFT(B23,2)="OA",RIGHT(B23,2)="L4"),1900, IF($O23&gt;0,VLOOKUP(MIN($L23+1,'Életkor kategoriák'!J29),Kategóriák!$B$2:$I$111,7,FALSE),$N23)))</f>
        <v/>
      </c>
    </row>
    <row r="24" spans="1:17" customFormat="1" x14ac:dyDescent="0.2">
      <c r="A24" s="134"/>
      <c r="B24" s="83" t="str">
        <f>IF(A24 = "", "", VLOOKUP(A24,'1. Nevezési összesítő'!$A$3:$C$50,3,FALSE))</f>
        <v/>
      </c>
      <c r="C24" s="98"/>
      <c r="D24" s="98"/>
      <c r="E24" s="100"/>
      <c r="F24" s="105"/>
      <c r="G24" s="98"/>
      <c r="H24" s="83" t="str">
        <f t="shared" si="4"/>
        <v/>
      </c>
      <c r="I24" s="83" t="str">
        <f t="shared" si="5"/>
        <v/>
      </c>
      <c r="J24" s="83" t="str">
        <f t="shared" si="6"/>
        <v/>
      </c>
      <c r="K24" s="83" t="str">
        <f t="shared" si="7"/>
        <v/>
      </c>
      <c r="L24" s="83" t="str">
        <f>IF(OR(ISBLANK(B24), ISBLANK(F24)),"",INDEX(Kategóriák!$B$2:$E$111, MATCH(B24, Kategóriák!$E$2:$E$111, 0), 1))</f>
        <v/>
      </c>
      <c r="M24" s="83" t="str">
        <f>IF(OR(ISBLANK(B24), ISBLANK(F24)),"",VLOOKUP($L24,Kategóriák!$B$2:$I$111,6,FALSE))</f>
        <v/>
      </c>
      <c r="N24" s="83" t="str">
        <f>IF(OR(ISBLANK(B24), ISBLANK(F24)),"",VLOOKUP($L24,Kategóriák!$B$2:$I$111,7,FALSE))</f>
        <v/>
      </c>
      <c r="O24" s="83" t="str">
        <f>IF(OR(ISBLANK(B24), ISBLANK(F24)),"",VLOOKUP(B24,Kategóriák!$E$2:$F$111,2,FALSE))</f>
        <v/>
      </c>
      <c r="P24" s="83" t="str">
        <f>IF(OR(ISBLANK(B24), ISBLANK(F24)),"",IF($O24&gt;0,VLOOKUP(MAX($L24-1,'Életkor kategoriák'!I30),Kategóriák!$B$2:$I$111,6,FALSE),$M24))</f>
        <v/>
      </c>
      <c r="Q24" s="135" t="str">
        <f>IF(OR(ISBLANK(B24), ISBLANK(F24)),"",IF(AND(LEFT(B24,2)="OA",RIGHT(B24,2)="L4"),1900, IF($O24&gt;0,VLOOKUP(MIN($L24+1,'Életkor kategoriák'!J30),Kategóriák!$B$2:$I$111,7,FALSE),$N24)))</f>
        <v/>
      </c>
    </row>
    <row r="25" spans="1:17" customFormat="1" x14ac:dyDescent="0.2">
      <c r="A25" s="134"/>
      <c r="B25" s="83" t="str">
        <f>IF(A25 = "", "", VLOOKUP(A25,'1. Nevezési összesítő'!$A$3:$C$50,3,FALSE))</f>
        <v/>
      </c>
      <c r="C25" s="98"/>
      <c r="D25" s="98"/>
      <c r="E25" s="100"/>
      <c r="F25" s="105"/>
      <c r="G25" s="98"/>
      <c r="H25" s="83" t="str">
        <f t="shared" si="4"/>
        <v/>
      </c>
      <c r="I25" s="83" t="str">
        <f t="shared" si="5"/>
        <v/>
      </c>
      <c r="J25" s="83" t="str">
        <f t="shared" si="6"/>
        <v/>
      </c>
      <c r="K25" s="83" t="str">
        <f t="shared" si="7"/>
        <v/>
      </c>
      <c r="L25" s="83" t="str">
        <f>IF(OR(ISBLANK(B25), ISBLANK(F25)),"",INDEX(Kategóriák!$B$2:$E$111, MATCH(B25, Kategóriák!$E$2:$E$111, 0), 1))</f>
        <v/>
      </c>
      <c r="M25" s="83" t="str">
        <f>IF(OR(ISBLANK(B25), ISBLANK(F25)),"",VLOOKUP($L25,Kategóriák!$B$2:$I$111,6,FALSE))</f>
        <v/>
      </c>
      <c r="N25" s="83" t="str">
        <f>IF(OR(ISBLANK(B25), ISBLANK(F25)),"",VLOOKUP($L25,Kategóriák!$B$2:$I$111,7,FALSE))</f>
        <v/>
      </c>
      <c r="O25" s="83" t="str">
        <f>IF(OR(ISBLANK(B25), ISBLANK(F25)),"",VLOOKUP(B25,Kategóriák!$E$2:$F$111,2,FALSE))</f>
        <v/>
      </c>
      <c r="P25" s="83" t="str">
        <f>IF(OR(ISBLANK(B25), ISBLANK(F25)),"",IF($O25&gt;0,VLOOKUP(MAX($L25-1,'Életkor kategoriák'!I31),Kategóriák!$B$2:$I$111,6,FALSE),$M25))</f>
        <v/>
      </c>
      <c r="Q25" s="135" t="str">
        <f>IF(OR(ISBLANK(B25), ISBLANK(F25)),"",IF(AND(LEFT(B25,2)="OA",RIGHT(B25,2)="L4"),1900, IF($O25&gt;0,VLOOKUP(MIN($L25+1,'Életkor kategoriák'!J31),Kategóriák!$B$2:$I$111,7,FALSE),$N25)))</f>
        <v/>
      </c>
    </row>
    <row r="26" spans="1:17" customFormat="1" x14ac:dyDescent="0.2">
      <c r="A26" s="134"/>
      <c r="B26" s="83" t="str">
        <f>IF(A26 = "", "", VLOOKUP(A26,'1. Nevezési összesítő'!$A$3:$C$50,3,FALSE))</f>
        <v/>
      </c>
      <c r="C26" s="98"/>
      <c r="D26" s="98"/>
      <c r="E26" s="100"/>
      <c r="F26" s="105"/>
      <c r="G26" s="98"/>
      <c r="H26" s="83" t="str">
        <f t="shared" si="4"/>
        <v/>
      </c>
      <c r="I26" s="83" t="str">
        <f t="shared" si="5"/>
        <v/>
      </c>
      <c r="J26" s="83" t="str">
        <f t="shared" si="6"/>
        <v/>
      </c>
      <c r="K26" s="83" t="str">
        <f t="shared" si="7"/>
        <v/>
      </c>
      <c r="L26" s="83" t="str">
        <f>IF(OR(ISBLANK(B26), ISBLANK(F26)),"",INDEX(Kategóriák!$B$2:$E$111, MATCH(B26, Kategóriák!$E$2:$E$111, 0), 1))</f>
        <v/>
      </c>
      <c r="M26" s="83" t="str">
        <f>IF(OR(ISBLANK(B26), ISBLANK(F26)),"",VLOOKUP($L26,Kategóriák!$B$2:$I$111,6,FALSE))</f>
        <v/>
      </c>
      <c r="N26" s="83" t="str">
        <f>IF(OR(ISBLANK(B26), ISBLANK(F26)),"",VLOOKUP($L26,Kategóriák!$B$2:$I$111,7,FALSE))</f>
        <v/>
      </c>
      <c r="O26" s="83" t="str">
        <f>IF(OR(ISBLANK(B26), ISBLANK(F26)),"",VLOOKUP(B26,Kategóriák!$E$2:$F$111,2,FALSE))</f>
        <v/>
      </c>
      <c r="P26" s="83" t="str">
        <f>IF(OR(ISBLANK(B26), ISBLANK(F26)),"",IF($O26&gt;0,VLOOKUP(MAX($L26-1,'Életkor kategoriák'!I32),Kategóriák!$B$2:$I$111,6,FALSE),$M26))</f>
        <v/>
      </c>
      <c r="Q26" s="135" t="str">
        <f>IF(OR(ISBLANK(B26), ISBLANK(F26)),"",IF(AND(LEFT(B26,2)="OA",RIGHT(B26,2)="L4"),1900, IF($O26&gt;0,VLOOKUP(MIN($L26+1,'Életkor kategoriák'!J32),Kategóriák!$B$2:$I$111,7,FALSE),$N26)))</f>
        <v/>
      </c>
    </row>
    <row r="27" spans="1:17" customFormat="1" x14ac:dyDescent="0.2">
      <c r="A27" s="134"/>
      <c r="B27" s="83" t="str">
        <f>IF(A27 = "", "", VLOOKUP(A27,'1. Nevezési összesítő'!$A$3:$C$50,3,FALSE))</f>
        <v/>
      </c>
      <c r="C27" s="98"/>
      <c r="D27" s="98"/>
      <c r="E27" s="100"/>
      <c r="F27" s="105"/>
      <c r="G27" s="98"/>
      <c r="H27" s="83" t="str">
        <f t="shared" si="4"/>
        <v/>
      </c>
      <c r="I27" s="83" t="str">
        <f t="shared" si="5"/>
        <v/>
      </c>
      <c r="J27" s="83" t="str">
        <f t="shared" si="6"/>
        <v/>
      </c>
      <c r="K27" s="83" t="str">
        <f t="shared" si="7"/>
        <v/>
      </c>
      <c r="L27" s="83" t="str">
        <f>IF(OR(ISBLANK(B27), ISBLANK(F27)),"",INDEX(Kategóriák!$B$2:$E$111, MATCH(B27, Kategóriák!$E$2:$E$111, 0), 1))</f>
        <v/>
      </c>
      <c r="M27" s="83" t="str">
        <f>IF(OR(ISBLANK(B27), ISBLANK(F27)),"",VLOOKUP($L27,Kategóriák!$B$2:$I$111,6,FALSE))</f>
        <v/>
      </c>
      <c r="N27" s="83" t="str">
        <f>IF(OR(ISBLANK(B27), ISBLANK(F27)),"",VLOOKUP($L27,Kategóriák!$B$2:$I$111,7,FALSE))</f>
        <v/>
      </c>
      <c r="O27" s="83" t="str">
        <f>IF(OR(ISBLANK(B27), ISBLANK(F27)),"",VLOOKUP(B27,Kategóriák!$E$2:$F$111,2,FALSE))</f>
        <v/>
      </c>
      <c r="P27" s="83" t="str">
        <f>IF(OR(ISBLANK(B27), ISBLANK(F27)),"",IF($O27&gt;0,VLOOKUP(MAX($L27-1,'Életkor kategoriák'!I33),Kategóriák!$B$2:$I$111,6,FALSE),$M27))</f>
        <v/>
      </c>
      <c r="Q27" s="135" t="str">
        <f>IF(OR(ISBLANK(B27), ISBLANK(F27)),"",IF(AND(LEFT(B27,2)="OA",RIGHT(B27,2)="L4"),1900, IF($O27&gt;0,VLOOKUP(MIN($L27+1,'Életkor kategoriák'!J33),Kategóriák!$B$2:$I$111,7,FALSE),$N27)))</f>
        <v/>
      </c>
    </row>
    <row r="28" spans="1:17" customFormat="1" x14ac:dyDescent="0.2">
      <c r="A28" s="134"/>
      <c r="B28" s="83" t="str">
        <f>IF(A28 = "", "", VLOOKUP(A28,'1. Nevezési összesítő'!$A$3:$C$50,3,FALSE))</f>
        <v/>
      </c>
      <c r="C28" s="98"/>
      <c r="D28" s="98"/>
      <c r="E28" s="100"/>
      <c r="F28" s="105"/>
      <c r="G28" s="98"/>
      <c r="H28" s="83" t="str">
        <f t="shared" si="4"/>
        <v/>
      </c>
      <c r="I28" s="83" t="str">
        <f t="shared" si="5"/>
        <v/>
      </c>
      <c r="J28" s="83" t="str">
        <f t="shared" si="6"/>
        <v/>
      </c>
      <c r="K28" s="83" t="str">
        <f t="shared" si="7"/>
        <v/>
      </c>
      <c r="L28" s="83" t="str">
        <f>IF(OR(ISBLANK(B28), ISBLANK(F28)),"",INDEX(Kategóriák!$B$2:$E$111, MATCH(B28, Kategóriák!$E$2:$E$111, 0), 1))</f>
        <v/>
      </c>
      <c r="M28" s="83" t="str">
        <f>IF(OR(ISBLANK(B28), ISBLANK(F28)),"",VLOOKUP($L28,Kategóriák!$B$2:$I$111,6,FALSE))</f>
        <v/>
      </c>
      <c r="N28" s="83" t="str">
        <f>IF(OR(ISBLANK(B28), ISBLANK(F28)),"",VLOOKUP($L28,Kategóriák!$B$2:$I$111,7,FALSE))</f>
        <v/>
      </c>
      <c r="O28" s="83" t="str">
        <f>IF(OR(ISBLANK(B28), ISBLANK(F28)),"",VLOOKUP(B28,Kategóriák!$E$2:$F$111,2,FALSE))</f>
        <v/>
      </c>
      <c r="P28" s="83" t="str">
        <f>IF(OR(ISBLANK(B28), ISBLANK(F28)),"",IF($O28&gt;0,VLOOKUP(MAX($L28-1,'Életkor kategoriák'!I34),Kategóriák!$B$2:$I$111,6,FALSE),$M28))</f>
        <v/>
      </c>
      <c r="Q28" s="135" t="str">
        <f>IF(OR(ISBLANK(B28), ISBLANK(F28)),"",IF(AND(LEFT(B28,2)="OA",RIGHT(B28,2)="L4"),1900, IF($O28&gt;0,VLOOKUP(MIN($L28+1,'Életkor kategoriák'!J34),Kategóriák!$B$2:$I$111,7,FALSE),$N28)))</f>
        <v/>
      </c>
    </row>
    <row r="29" spans="1:17" customFormat="1" x14ac:dyDescent="0.2">
      <c r="A29" s="134"/>
      <c r="B29" s="83" t="str">
        <f>IF(A29 = "", "", VLOOKUP(A29,'1. Nevezési összesítő'!$A$3:$C$50,3,FALSE))</f>
        <v/>
      </c>
      <c r="C29" s="98"/>
      <c r="D29" s="98"/>
      <c r="E29" s="100"/>
      <c r="F29" s="105"/>
      <c r="G29" s="98"/>
      <c r="H29" s="83" t="str">
        <f t="shared" si="4"/>
        <v/>
      </c>
      <c r="I29" s="83" t="str">
        <f t="shared" si="5"/>
        <v/>
      </c>
      <c r="J29" s="83" t="str">
        <f t="shared" si="6"/>
        <v/>
      </c>
      <c r="K29" s="83" t="str">
        <f t="shared" si="7"/>
        <v/>
      </c>
      <c r="L29" s="83" t="str">
        <f>IF(OR(ISBLANK(B29), ISBLANK(F29)),"",INDEX(Kategóriák!$B$2:$E$111, MATCH(B29, Kategóriák!$E$2:$E$111, 0), 1))</f>
        <v/>
      </c>
      <c r="M29" s="83" t="str">
        <f>IF(OR(ISBLANK(B29), ISBLANK(F29)),"",VLOOKUP($L29,Kategóriák!$B$2:$I$111,6,FALSE))</f>
        <v/>
      </c>
      <c r="N29" s="83" t="str">
        <f>IF(OR(ISBLANK(B29), ISBLANK(F29)),"",VLOOKUP($L29,Kategóriák!$B$2:$I$111,7,FALSE))</f>
        <v/>
      </c>
      <c r="O29" s="83" t="str">
        <f>IF(OR(ISBLANK(B29), ISBLANK(F29)),"",VLOOKUP(B29,Kategóriák!$E$2:$F$111,2,FALSE))</f>
        <v/>
      </c>
      <c r="P29" s="83" t="str">
        <f>IF(OR(ISBLANK(B29), ISBLANK(F29)),"",IF($O29&gt;0,VLOOKUP(MAX($L29-1,'Életkor kategoriák'!I35),Kategóriák!$B$2:$I$111,6,FALSE),$M29))</f>
        <v/>
      </c>
      <c r="Q29" s="135" t="str">
        <f>IF(OR(ISBLANK(B29), ISBLANK(F29)),"",IF(AND(LEFT(B29,2)="OA",RIGHT(B29,2)="L4"),1900, IF($O29&gt;0,VLOOKUP(MIN($L29+1,'Életkor kategoriák'!J35),Kategóriák!$B$2:$I$111,7,FALSE),$N29)))</f>
        <v/>
      </c>
    </row>
    <row r="30" spans="1:17" customFormat="1" x14ac:dyDescent="0.2">
      <c r="A30" s="134"/>
      <c r="B30" s="83" t="str">
        <f>IF(A30 = "", "", VLOOKUP(A30,'1. Nevezési összesítő'!$A$3:$C$50,3,FALSE))</f>
        <v/>
      </c>
      <c r="C30" s="98"/>
      <c r="D30" s="99"/>
      <c r="E30" s="103"/>
      <c r="F30" s="105"/>
      <c r="G30" s="98"/>
      <c r="H30" s="83" t="str">
        <f t="shared" si="4"/>
        <v/>
      </c>
      <c r="I30" s="83" t="str">
        <f t="shared" si="5"/>
        <v/>
      </c>
      <c r="J30" s="83" t="str">
        <f t="shared" si="6"/>
        <v/>
      </c>
      <c r="K30" s="83" t="str">
        <f t="shared" si="7"/>
        <v/>
      </c>
      <c r="L30" s="83" t="str">
        <f>IF(OR(ISBLANK(B30), ISBLANK(F30)),"",INDEX(Kategóriák!$B$2:$E$111, MATCH(B30, Kategóriák!$E$2:$E$111, 0), 1))</f>
        <v/>
      </c>
      <c r="M30" s="83" t="str">
        <f>IF(OR(ISBLANK(B30), ISBLANK(F30)),"",VLOOKUP($L30,Kategóriák!$B$2:$I$111,6,FALSE))</f>
        <v/>
      </c>
      <c r="N30" s="83" t="str">
        <f>IF(OR(ISBLANK(B30), ISBLANK(F30)),"",VLOOKUP($L30,Kategóriák!$B$2:$I$111,7,FALSE))</f>
        <v/>
      </c>
      <c r="O30" s="83" t="str">
        <f>IF(OR(ISBLANK(B30), ISBLANK(F30)),"",VLOOKUP(B30,Kategóriák!$E$2:$F$111,2,FALSE))</f>
        <v/>
      </c>
      <c r="P30" s="83" t="str">
        <f>IF(OR(ISBLANK(B30), ISBLANK(F30)),"",IF($O30&gt;0,VLOOKUP(MAX($L30-1,'Életkor kategoriák'!I36),Kategóriák!$B$2:$I$111,6,FALSE),$M30))</f>
        <v/>
      </c>
      <c r="Q30" s="135" t="str">
        <f>IF(OR(ISBLANK(B30), ISBLANK(F30)),"",IF(AND(LEFT(B30,2)="OA",RIGHT(B30,2)="L4"),1900, IF($O30&gt;0,VLOOKUP(MIN($L30+1,'Életkor kategoriák'!J36),Kategóriák!$B$2:$I$111,7,FALSE),$N30)))</f>
        <v/>
      </c>
    </row>
    <row r="31" spans="1:17" customFormat="1" x14ac:dyDescent="0.2">
      <c r="A31" s="134"/>
      <c r="B31" s="83" t="str">
        <f>IF(A31 = "", "", VLOOKUP(A31,'1. Nevezési összesítő'!$A$3:$C$50,3,FALSE))</f>
        <v/>
      </c>
      <c r="C31" s="98"/>
      <c r="D31" s="98"/>
      <c r="E31" s="100"/>
      <c r="F31" s="105"/>
      <c r="G31" s="98"/>
      <c r="H31" s="83" t="str">
        <f t="shared" si="4"/>
        <v/>
      </c>
      <c r="I31" s="83" t="str">
        <f t="shared" si="5"/>
        <v/>
      </c>
      <c r="J31" s="83" t="str">
        <f t="shared" si="6"/>
        <v/>
      </c>
      <c r="K31" s="83" t="str">
        <f t="shared" si="7"/>
        <v/>
      </c>
      <c r="L31" s="83" t="str">
        <f>IF(OR(ISBLANK(B31), ISBLANK(F31)),"",INDEX(Kategóriák!$B$2:$E$111, MATCH(B31, Kategóriák!$E$2:$E$111, 0), 1))</f>
        <v/>
      </c>
      <c r="M31" s="83" t="str">
        <f>IF(OR(ISBLANK(B31), ISBLANK(F31)),"",VLOOKUP($L31,Kategóriák!$B$2:$I$111,6,FALSE))</f>
        <v/>
      </c>
      <c r="N31" s="83" t="str">
        <f>IF(OR(ISBLANK(B31), ISBLANK(F31)),"",VLOOKUP($L31,Kategóriák!$B$2:$I$111,7,FALSE))</f>
        <v/>
      </c>
      <c r="O31" s="83" t="str">
        <f>IF(OR(ISBLANK(B31), ISBLANK(F31)),"",VLOOKUP(B31,Kategóriák!$E$2:$F$111,2,FALSE))</f>
        <v/>
      </c>
      <c r="P31" s="83" t="str">
        <f>IF(OR(ISBLANK(B31), ISBLANK(F31)),"",IF($O31&gt;0,VLOOKUP(MAX($L31-1,'Életkor kategoriák'!I37),Kategóriák!$B$2:$I$111,6,FALSE),$M31))</f>
        <v/>
      </c>
      <c r="Q31" s="135" t="str">
        <f>IF(OR(ISBLANK(B31), ISBLANK(F31)),"",IF(AND(LEFT(B31,2)="OA",RIGHT(B31,2)="L4"),1900, IF($O31&gt;0,VLOOKUP(MIN($L31+1,'Életkor kategoriák'!J37),Kategóriák!$B$2:$I$111,7,FALSE),$N31)))</f>
        <v/>
      </c>
    </row>
    <row r="32" spans="1:17" customFormat="1" x14ac:dyDescent="0.2">
      <c r="A32" s="134"/>
      <c r="B32" s="83" t="str">
        <f>IF(A32 = "", "", VLOOKUP(A32,'1. Nevezési összesítő'!$A$3:$C$50,3,FALSE))</f>
        <v/>
      </c>
      <c r="C32" s="98"/>
      <c r="D32" s="98"/>
      <c r="E32" s="100"/>
      <c r="F32" s="105"/>
      <c r="G32" s="98"/>
      <c r="H32" s="83" t="str">
        <f t="shared" si="4"/>
        <v/>
      </c>
      <c r="I32" s="83" t="str">
        <f t="shared" si="5"/>
        <v/>
      </c>
      <c r="J32" s="83" t="str">
        <f t="shared" si="6"/>
        <v/>
      </c>
      <c r="K32" s="83" t="str">
        <f t="shared" si="7"/>
        <v/>
      </c>
      <c r="L32" s="83" t="str">
        <f>IF(OR(ISBLANK(B32), ISBLANK(F32)),"",INDEX(Kategóriák!$B$2:$E$111, MATCH(B32, Kategóriák!$E$2:$E$111, 0), 1))</f>
        <v/>
      </c>
      <c r="M32" s="83" t="str">
        <f>IF(OR(ISBLANK(B32), ISBLANK(F32)),"",VLOOKUP($L32,Kategóriák!$B$2:$I$111,6,FALSE))</f>
        <v/>
      </c>
      <c r="N32" s="83" t="str">
        <f>IF(OR(ISBLANK(B32), ISBLANK(F32)),"",VLOOKUP($L32,Kategóriák!$B$2:$I$111,7,FALSE))</f>
        <v/>
      </c>
      <c r="O32" s="83" t="str">
        <f>IF(OR(ISBLANK(B32), ISBLANK(F32)),"",VLOOKUP(B32,Kategóriák!$E$2:$F$111,2,FALSE))</f>
        <v/>
      </c>
      <c r="P32" s="83" t="str">
        <f>IF(OR(ISBLANK(B32), ISBLANK(F32)),"",IF($O32&gt;0,VLOOKUP(MAX($L32-1,'Életkor kategoriák'!I38),Kategóriák!$B$2:$I$111,6,FALSE),$M32))</f>
        <v/>
      </c>
      <c r="Q32" s="135" t="str">
        <f>IF(OR(ISBLANK(B32), ISBLANK(F32)),"",IF(AND(LEFT(B32,2)="OA",RIGHT(B32,2)="L4"),1900, IF($O32&gt;0,VLOOKUP(MIN($L32+1,'Életkor kategoriák'!J38),Kategóriák!$B$2:$I$111,7,FALSE),$N32)))</f>
        <v/>
      </c>
    </row>
    <row r="33" spans="1:17" customFormat="1" x14ac:dyDescent="0.2">
      <c r="A33" s="134"/>
      <c r="B33" s="83" t="str">
        <f>IF(A33 = "", "", VLOOKUP(A33,'1. Nevezési összesítő'!$A$3:$C$50,3,FALSE))</f>
        <v/>
      </c>
      <c r="C33" s="98"/>
      <c r="D33" s="98"/>
      <c r="E33" s="100"/>
      <c r="F33" s="105"/>
      <c r="G33" s="98"/>
      <c r="H33" s="83" t="str">
        <f t="shared" si="4"/>
        <v/>
      </c>
      <c r="I33" s="83" t="str">
        <f t="shared" si="5"/>
        <v/>
      </c>
      <c r="J33" s="83" t="str">
        <f t="shared" si="6"/>
        <v/>
      </c>
      <c r="K33" s="83" t="str">
        <f t="shared" si="7"/>
        <v/>
      </c>
      <c r="L33" s="83" t="str">
        <f>IF(OR(ISBLANK(B33), ISBLANK(F33)),"",INDEX(Kategóriák!$B$2:$E$111, MATCH(B33, Kategóriák!$E$2:$E$111, 0), 1))</f>
        <v/>
      </c>
      <c r="M33" s="83" t="str">
        <f>IF(OR(ISBLANK(B33), ISBLANK(F33)),"",VLOOKUP($L33,Kategóriák!$B$2:$I$111,6,FALSE))</f>
        <v/>
      </c>
      <c r="N33" s="83" t="str">
        <f>IF(OR(ISBLANK(B33), ISBLANK(F33)),"",VLOOKUP($L33,Kategóriák!$B$2:$I$111,7,FALSE))</f>
        <v/>
      </c>
      <c r="O33" s="83" t="str">
        <f>IF(OR(ISBLANK(B33), ISBLANK(F33)),"",VLOOKUP(B33,Kategóriák!$E$2:$F$111,2,FALSE))</f>
        <v/>
      </c>
      <c r="P33" s="83" t="str">
        <f>IF(OR(ISBLANK(B33), ISBLANK(F33)),"",IF($O33&gt;0,VLOOKUP(MAX($L33-1,'Életkor kategoriák'!I39),Kategóriák!$B$2:$I$111,6,FALSE),$M33))</f>
        <v/>
      </c>
      <c r="Q33" s="135" t="str">
        <f>IF(OR(ISBLANK(B33), ISBLANK(F33)),"",IF(AND(LEFT(B33,2)="OA",RIGHT(B33,2)="L4"),1900, IF($O33&gt;0,VLOOKUP(MIN($L33+1,'Életkor kategoriák'!J39),Kategóriák!$B$2:$I$111,7,FALSE),$N33)))</f>
        <v/>
      </c>
    </row>
    <row r="34" spans="1:17" customFormat="1" x14ac:dyDescent="0.2">
      <c r="A34" s="134"/>
      <c r="B34" s="83" t="str">
        <f>IF(A34 = "", "", VLOOKUP(A34,'1. Nevezési összesítő'!$A$3:$C$50,3,FALSE))</f>
        <v/>
      </c>
      <c r="C34" s="98"/>
      <c r="D34" s="98"/>
      <c r="E34" s="100"/>
      <c r="F34" s="105"/>
      <c r="G34" s="98"/>
      <c r="H34" s="83" t="str">
        <f t="shared" si="4"/>
        <v/>
      </c>
      <c r="I34" s="83" t="str">
        <f t="shared" si="5"/>
        <v/>
      </c>
      <c r="J34" s="83" t="str">
        <f t="shared" si="6"/>
        <v/>
      </c>
      <c r="K34" s="83" t="str">
        <f t="shared" si="7"/>
        <v/>
      </c>
      <c r="L34" s="83" t="str">
        <f>IF(OR(ISBLANK(B34), ISBLANK(F34)),"",INDEX(Kategóriák!$B$2:$E$111, MATCH(B34, Kategóriák!$E$2:$E$111, 0), 1))</f>
        <v/>
      </c>
      <c r="M34" s="83" t="str">
        <f>IF(OR(ISBLANK(B34), ISBLANK(F34)),"",VLOOKUP($L34,Kategóriák!$B$2:$I$111,6,FALSE))</f>
        <v/>
      </c>
      <c r="N34" s="83" t="str">
        <f>IF(OR(ISBLANK(B34), ISBLANK(F34)),"",VLOOKUP($L34,Kategóriák!$B$2:$I$111,7,FALSE))</f>
        <v/>
      </c>
      <c r="O34" s="83" t="str">
        <f>IF(OR(ISBLANK(B34), ISBLANK(F34)),"",VLOOKUP(B34,Kategóriák!$E$2:$F$111,2,FALSE))</f>
        <v/>
      </c>
      <c r="P34" s="83" t="str">
        <f>IF(OR(ISBLANK(B34), ISBLANK(F34)),"",IF($O34&gt;0,VLOOKUP(MAX($L34-1,'Életkor kategoriák'!I40),Kategóriák!$B$2:$I$111,6,FALSE),$M34))</f>
        <v/>
      </c>
      <c r="Q34" s="135" t="str">
        <f>IF(OR(ISBLANK(B34), ISBLANK(F34)),"",IF(AND(LEFT(B34,2)="OA",RIGHT(B34,2)="L4"),1900, IF($O34&gt;0,VLOOKUP(MIN($L34+1,'Életkor kategoriák'!J40),Kategóriák!$B$2:$I$111,7,FALSE),$N34)))</f>
        <v/>
      </c>
    </row>
    <row r="35" spans="1:17" customFormat="1" x14ac:dyDescent="0.2">
      <c r="A35" s="134"/>
      <c r="B35" s="83" t="str">
        <f>IF(A35 = "", "", VLOOKUP(A35,'1. Nevezési összesítő'!$A$3:$C$50,3,FALSE))</f>
        <v/>
      </c>
      <c r="C35" s="98"/>
      <c r="D35" s="98"/>
      <c r="E35" s="100"/>
      <c r="F35" s="105"/>
      <c r="G35" s="98"/>
      <c r="H35" s="83" t="str">
        <f t="shared" si="4"/>
        <v/>
      </c>
      <c r="I35" s="83" t="str">
        <f t="shared" si="5"/>
        <v/>
      </c>
      <c r="J35" s="83" t="str">
        <f t="shared" si="6"/>
        <v/>
      </c>
      <c r="K35" s="83" t="str">
        <f t="shared" si="7"/>
        <v/>
      </c>
      <c r="L35" s="83" t="str">
        <f>IF(OR(ISBLANK(B35), ISBLANK(F35)),"",INDEX(Kategóriák!$B$2:$E$111, MATCH(B35, Kategóriák!$E$2:$E$111, 0), 1))</f>
        <v/>
      </c>
      <c r="M35" s="83" t="str">
        <f>IF(OR(ISBLANK(B35), ISBLANK(F35)),"",VLOOKUP($L35,Kategóriák!$B$2:$I$111,6,FALSE))</f>
        <v/>
      </c>
      <c r="N35" s="83" t="str">
        <f>IF(OR(ISBLANK(B35), ISBLANK(F35)),"",VLOOKUP($L35,Kategóriák!$B$2:$I$111,7,FALSE))</f>
        <v/>
      </c>
      <c r="O35" s="83" t="str">
        <f>IF(OR(ISBLANK(B35), ISBLANK(F35)),"",VLOOKUP(B35,Kategóriák!$E$2:$F$111,2,FALSE))</f>
        <v/>
      </c>
      <c r="P35" s="83" t="str">
        <f>IF(OR(ISBLANK(B35), ISBLANK(F35)),"",IF($O35&gt;0,VLOOKUP(MAX($L35-1,'Életkor kategoriák'!I41),Kategóriák!$B$2:$I$111,6,FALSE),$M35))</f>
        <v/>
      </c>
      <c r="Q35" s="135" t="str">
        <f>IF(OR(ISBLANK(B35), ISBLANK(F35)),"",IF(AND(LEFT(B35,2)="OA",RIGHT(B35,2)="L4"),1900, IF($O35&gt;0,VLOOKUP(MIN($L35+1,'Életkor kategoriák'!J41),Kategóriák!$B$2:$I$111,7,FALSE),$N35)))</f>
        <v/>
      </c>
    </row>
    <row r="36" spans="1:17" customFormat="1" x14ac:dyDescent="0.2">
      <c r="A36" s="134"/>
      <c r="B36" s="83" t="str">
        <f>IF(A36 = "", "", VLOOKUP(A36,'1. Nevezési összesítő'!$A$3:$C$50,3,FALSE))</f>
        <v/>
      </c>
      <c r="C36" s="98"/>
      <c r="D36" s="98"/>
      <c r="E36" s="100"/>
      <c r="F36" s="105"/>
      <c r="G36" s="98"/>
      <c r="H36" s="83" t="str">
        <f t="shared" si="4"/>
        <v/>
      </c>
      <c r="I36" s="83" t="str">
        <f t="shared" si="5"/>
        <v/>
      </c>
      <c r="J36" s="83" t="str">
        <f t="shared" si="6"/>
        <v/>
      </c>
      <c r="K36" s="83" t="str">
        <f t="shared" si="7"/>
        <v/>
      </c>
      <c r="L36" s="83" t="str">
        <f>IF(OR(ISBLANK(B36), ISBLANK(F36)),"",INDEX(Kategóriák!$B$2:$E$111, MATCH(B36, Kategóriák!$E$2:$E$111, 0), 1))</f>
        <v/>
      </c>
      <c r="M36" s="83" t="str">
        <f>IF(OR(ISBLANK(B36), ISBLANK(F36)),"",VLOOKUP($L36,Kategóriák!$B$2:$I$111,6,FALSE))</f>
        <v/>
      </c>
      <c r="N36" s="83" t="str">
        <f>IF(OR(ISBLANK(B36), ISBLANK(F36)),"",VLOOKUP($L36,Kategóriák!$B$2:$I$111,7,FALSE))</f>
        <v/>
      </c>
      <c r="O36" s="83" t="str">
        <f>IF(OR(ISBLANK(B36), ISBLANK(F36)),"",VLOOKUP(B36,Kategóriák!$E$2:$F$111,2,FALSE))</f>
        <v/>
      </c>
      <c r="P36" s="83" t="str">
        <f>IF(OR(ISBLANK(B36), ISBLANK(F36)),"",IF($O36&gt;0,VLOOKUP(MAX($L36-1,'Életkor kategoriák'!I42),Kategóriák!$B$2:$I$111,6,FALSE),$M36))</f>
        <v/>
      </c>
      <c r="Q36" s="135" t="str">
        <f>IF(OR(ISBLANK(B36), ISBLANK(F36)),"",IF(AND(LEFT(B36,2)="OA",RIGHT(B36,2)="L4"),1900, IF($O36&gt;0,VLOOKUP(MIN($L36+1,'Életkor kategoriák'!J42),Kategóriák!$B$2:$I$111,7,FALSE),$N36)))</f>
        <v/>
      </c>
    </row>
    <row r="37" spans="1:17" customFormat="1" x14ac:dyDescent="0.2">
      <c r="A37" s="134"/>
      <c r="B37" s="83" t="str">
        <f>IF(A37 = "", "", VLOOKUP(A37,'1. Nevezési összesítő'!$A$3:$C$50,3,FALSE))</f>
        <v/>
      </c>
      <c r="C37" s="98"/>
      <c r="D37" s="98"/>
      <c r="E37" s="100"/>
      <c r="F37" s="105"/>
      <c r="G37" s="98"/>
      <c r="H37" s="83" t="str">
        <f t="shared" si="4"/>
        <v/>
      </c>
      <c r="I37" s="83" t="str">
        <f t="shared" si="5"/>
        <v/>
      </c>
      <c r="J37" s="83" t="str">
        <f t="shared" si="6"/>
        <v/>
      </c>
      <c r="K37" s="83" t="str">
        <f t="shared" si="7"/>
        <v/>
      </c>
      <c r="L37" s="83" t="str">
        <f>IF(OR(ISBLANK(B37), ISBLANK(F37)),"",INDEX(Kategóriák!$B$2:$E$111, MATCH(B37, Kategóriák!$E$2:$E$111, 0), 1))</f>
        <v/>
      </c>
      <c r="M37" s="83" t="str">
        <f>IF(OR(ISBLANK(B37), ISBLANK(F37)),"",VLOOKUP($L37,Kategóriák!$B$2:$I$111,6,FALSE))</f>
        <v/>
      </c>
      <c r="N37" s="83" t="str">
        <f>IF(OR(ISBLANK(B37), ISBLANK(F37)),"",VLOOKUP($L37,Kategóriák!$B$2:$I$111,7,FALSE))</f>
        <v/>
      </c>
      <c r="O37" s="83" t="str">
        <f>IF(OR(ISBLANK(B37), ISBLANK(F37)),"",VLOOKUP(B37,Kategóriák!$E$2:$F$111,2,FALSE))</f>
        <v/>
      </c>
      <c r="P37" s="83" t="str">
        <f>IF(OR(ISBLANK(B37), ISBLANK(F37)),"",IF($O37&gt;0,VLOOKUP(MAX($L37-1,'Életkor kategoriák'!I43),Kategóriák!$B$2:$I$111,6,FALSE),$M37))</f>
        <v/>
      </c>
      <c r="Q37" s="135" t="str">
        <f>IF(OR(ISBLANK(B37), ISBLANK(F37)),"",IF(AND(LEFT(B37,2)="OA",RIGHT(B37,2)="L4"),1900, IF($O37&gt;0,VLOOKUP(MIN($L37+1,'Életkor kategoriák'!J43),Kategóriák!$B$2:$I$111,7,FALSE),$N37)))</f>
        <v/>
      </c>
    </row>
    <row r="38" spans="1:17" customFormat="1" x14ac:dyDescent="0.2">
      <c r="A38" s="134"/>
      <c r="B38" s="83" t="str">
        <f>IF(A38 = "", "", VLOOKUP(A38,'1. Nevezési összesítő'!$A$3:$C$50,3,FALSE))</f>
        <v/>
      </c>
      <c r="C38" s="98"/>
      <c r="D38" s="98"/>
      <c r="E38" s="100"/>
      <c r="F38" s="105"/>
      <c r="G38" s="98"/>
      <c r="H38" s="83" t="str">
        <f t="shared" si="4"/>
        <v/>
      </c>
      <c r="I38" s="83" t="str">
        <f t="shared" si="5"/>
        <v/>
      </c>
      <c r="J38" s="83" t="str">
        <f t="shared" si="6"/>
        <v/>
      </c>
      <c r="K38" s="83" t="str">
        <f t="shared" si="7"/>
        <v/>
      </c>
      <c r="L38" s="83" t="str">
        <f>IF(OR(ISBLANK(B38), ISBLANK(F38)),"",INDEX(Kategóriák!$B$2:$E$111, MATCH(B38, Kategóriák!$E$2:$E$111, 0), 1))</f>
        <v/>
      </c>
      <c r="M38" s="83" t="str">
        <f>IF(OR(ISBLANK(B38), ISBLANK(F38)),"",VLOOKUP($L38,Kategóriák!$B$2:$I$111,6,FALSE))</f>
        <v/>
      </c>
      <c r="N38" s="83" t="str">
        <f>IF(OR(ISBLANK(B38), ISBLANK(F38)),"",VLOOKUP($L38,Kategóriák!$B$2:$I$111,7,FALSE))</f>
        <v/>
      </c>
      <c r="O38" s="83" t="str">
        <f>IF(OR(ISBLANK(B38), ISBLANK(F38)),"",VLOOKUP(B38,Kategóriák!$E$2:$F$111,2,FALSE))</f>
        <v/>
      </c>
      <c r="P38" s="83" t="str">
        <f>IF(OR(ISBLANK(B38), ISBLANK(F38)),"",IF($O38&gt;0,VLOOKUP(MAX($L38-1,'Életkor kategoriák'!I44),Kategóriák!$B$2:$I$111,6,FALSE),$M38))</f>
        <v/>
      </c>
      <c r="Q38" s="135" t="str">
        <f>IF(OR(ISBLANK(B38), ISBLANK(F38)),"",IF(AND(LEFT(B38,2)="OA",RIGHT(B38,2)="L4"),1900, IF($O38&gt;0,VLOOKUP(MIN($L38+1,'Életkor kategoriák'!J44),Kategóriák!$B$2:$I$111,7,FALSE),$N38)))</f>
        <v/>
      </c>
    </row>
    <row r="39" spans="1:17" customFormat="1" x14ac:dyDescent="0.2">
      <c r="A39" s="134"/>
      <c r="B39" s="83" t="str">
        <f>IF(A39 = "", "", VLOOKUP(A39,'1. Nevezési összesítő'!$A$3:$C$50,3,FALSE))</f>
        <v/>
      </c>
      <c r="C39" s="98"/>
      <c r="D39" s="98"/>
      <c r="E39" s="100"/>
      <c r="F39" s="105"/>
      <c r="G39" s="98"/>
      <c r="H39" s="83" t="str">
        <f t="shared" si="4"/>
        <v/>
      </c>
      <c r="I39" s="83" t="str">
        <f t="shared" si="5"/>
        <v/>
      </c>
      <c r="J39" s="83" t="str">
        <f t="shared" si="6"/>
        <v/>
      </c>
      <c r="K39" s="83" t="str">
        <f t="shared" si="7"/>
        <v/>
      </c>
      <c r="L39" s="83" t="str">
        <f>IF(OR(ISBLANK(B39), ISBLANK(F39)),"",INDEX(Kategóriák!$B$2:$E$111, MATCH(B39, Kategóriák!$E$2:$E$111, 0), 1))</f>
        <v/>
      </c>
      <c r="M39" s="83" t="str">
        <f>IF(OR(ISBLANK(B39), ISBLANK(F39)),"",VLOOKUP($L39,Kategóriák!$B$2:$I$111,6,FALSE))</f>
        <v/>
      </c>
      <c r="N39" s="83" t="str">
        <f>IF(OR(ISBLANK(B39), ISBLANK(F39)),"",VLOOKUP($L39,Kategóriák!$B$2:$I$111,7,FALSE))</f>
        <v/>
      </c>
      <c r="O39" s="83" t="str">
        <f>IF(OR(ISBLANK(B39), ISBLANK(F39)),"",VLOOKUP(B39,Kategóriák!$E$2:$F$111,2,FALSE))</f>
        <v/>
      </c>
      <c r="P39" s="83" t="str">
        <f>IF(OR(ISBLANK(B39), ISBLANK(F39)),"",IF($O39&gt;0,VLOOKUP(MAX($L39-1,'Életkor kategoriák'!I45),Kategóriák!$B$2:$I$111,6,FALSE),$M39))</f>
        <v/>
      </c>
      <c r="Q39" s="135" t="str">
        <f>IF(OR(ISBLANK(B39), ISBLANK(F39)),"",IF(AND(LEFT(B39,2)="OA",RIGHT(B39,2)="L4"),1900, IF($O39&gt;0,VLOOKUP(MIN($L39+1,'Életkor kategoriák'!J45),Kategóriák!$B$2:$I$111,7,FALSE),$N39)))</f>
        <v/>
      </c>
    </row>
    <row r="40" spans="1:17" customFormat="1" x14ac:dyDescent="0.2">
      <c r="A40" s="134"/>
      <c r="B40" s="83" t="str">
        <f>IF(A40 = "", "", VLOOKUP(A40,'1. Nevezési összesítő'!$A$3:$C$50,3,FALSE))</f>
        <v/>
      </c>
      <c r="C40" s="98"/>
      <c r="D40" s="98"/>
      <c r="E40" s="100"/>
      <c r="F40" s="105"/>
      <c r="G40" s="98"/>
      <c r="H40" s="83" t="str">
        <f t="shared" si="4"/>
        <v/>
      </c>
      <c r="I40" s="83" t="str">
        <f t="shared" si="5"/>
        <v/>
      </c>
      <c r="J40" s="83" t="str">
        <f t="shared" si="6"/>
        <v/>
      </c>
      <c r="K40" s="83" t="str">
        <f t="shared" si="7"/>
        <v/>
      </c>
      <c r="L40" s="83" t="str">
        <f>IF(OR(ISBLANK(B40), ISBLANK(F40)),"",INDEX(Kategóriák!$B$2:$E$111, MATCH(B40, Kategóriák!$E$2:$E$111, 0), 1))</f>
        <v/>
      </c>
      <c r="M40" s="83" t="str">
        <f>IF(OR(ISBLANK(B40), ISBLANK(F40)),"",VLOOKUP($L40,Kategóriák!$B$2:$I$111,6,FALSE))</f>
        <v/>
      </c>
      <c r="N40" s="83" t="str">
        <f>IF(OR(ISBLANK(B40), ISBLANK(F40)),"",VLOOKUP($L40,Kategóriák!$B$2:$I$111,7,FALSE))</f>
        <v/>
      </c>
      <c r="O40" s="83" t="str">
        <f>IF(OR(ISBLANK(B40), ISBLANK(F40)),"",VLOOKUP(B40,Kategóriák!$E$2:$F$111,2,FALSE))</f>
        <v/>
      </c>
      <c r="P40" s="83" t="str">
        <f>IF(OR(ISBLANK(B40), ISBLANK(F40)),"",IF($O40&gt;0,VLOOKUP(MAX($L40-1,'Életkor kategoriák'!I46),Kategóriák!$B$2:$I$111,6,FALSE),$M40))</f>
        <v/>
      </c>
      <c r="Q40" s="135" t="str">
        <f>IF(OR(ISBLANK(B40), ISBLANK(F40)),"",IF(AND(LEFT(B40,2)="OA",RIGHT(B40,2)="L4"),1900, IF($O40&gt;0,VLOOKUP(MIN($L40+1,'Életkor kategoriák'!J46),Kategóriák!$B$2:$I$111,7,FALSE),$N40)))</f>
        <v/>
      </c>
    </row>
    <row r="41" spans="1:17" customFormat="1" x14ac:dyDescent="0.2">
      <c r="A41" s="134"/>
      <c r="B41" s="83" t="str">
        <f>IF(A41 = "", "", VLOOKUP(A41,'1. Nevezési összesítő'!$A$3:$C$50,3,FALSE))</f>
        <v/>
      </c>
      <c r="C41" s="98"/>
      <c r="D41" s="98"/>
      <c r="E41" s="100"/>
      <c r="F41" s="105"/>
      <c r="G41" s="98"/>
      <c r="H41" s="83" t="str">
        <f t="shared" si="4"/>
        <v/>
      </c>
      <c r="I41" s="83" t="str">
        <f t="shared" si="5"/>
        <v/>
      </c>
      <c r="J41" s="83" t="str">
        <f t="shared" si="6"/>
        <v/>
      </c>
      <c r="K41" s="83" t="str">
        <f t="shared" si="7"/>
        <v/>
      </c>
      <c r="L41" s="83" t="str">
        <f>IF(OR(ISBLANK(B41), ISBLANK(F41)),"",INDEX(Kategóriák!$B$2:$E$111, MATCH(B41, Kategóriák!$E$2:$E$111, 0), 1))</f>
        <v/>
      </c>
      <c r="M41" s="83" t="str">
        <f>IF(OR(ISBLANK(B41), ISBLANK(F41)),"",VLOOKUP($L41,Kategóriák!$B$2:$I$111,6,FALSE))</f>
        <v/>
      </c>
      <c r="N41" s="83" t="str">
        <f>IF(OR(ISBLANK(B41), ISBLANK(F41)),"",VLOOKUP($L41,Kategóriák!$B$2:$I$111,7,FALSE))</f>
        <v/>
      </c>
      <c r="O41" s="83" t="str">
        <f>IF(OR(ISBLANK(B41), ISBLANK(F41)),"",VLOOKUP(B41,Kategóriák!$E$2:$F$111,2,FALSE))</f>
        <v/>
      </c>
      <c r="P41" s="83" t="str">
        <f>IF(OR(ISBLANK(B41), ISBLANK(F41)),"",IF($O41&gt;0,VLOOKUP(MAX($L41-1,'Életkor kategoriák'!I47),Kategóriák!$B$2:$I$111,6,FALSE),$M41))</f>
        <v/>
      </c>
      <c r="Q41" s="135" t="str">
        <f>IF(OR(ISBLANK(B41), ISBLANK(F41)),"",IF(AND(LEFT(B41,2)="OA",RIGHT(B41,2)="L4"),1900, IF($O41&gt;0,VLOOKUP(MIN($L41+1,'Életkor kategoriák'!J47),Kategóriák!$B$2:$I$111,7,FALSE),$N41)))</f>
        <v/>
      </c>
    </row>
    <row r="42" spans="1:17" customFormat="1" x14ac:dyDescent="0.2">
      <c r="A42" s="134"/>
      <c r="B42" s="83" t="str">
        <f>IF(A42 = "", "", VLOOKUP(A42,'1. Nevezési összesítő'!$A$3:$C$50,3,FALSE))</f>
        <v/>
      </c>
      <c r="C42" s="98"/>
      <c r="D42" s="98"/>
      <c r="E42" s="100"/>
      <c r="F42" s="105"/>
      <c r="G42" s="98"/>
      <c r="H42" s="83" t="str">
        <f t="shared" si="4"/>
        <v/>
      </c>
      <c r="I42" s="83" t="str">
        <f t="shared" si="5"/>
        <v/>
      </c>
      <c r="J42" s="83" t="str">
        <f t="shared" si="6"/>
        <v/>
      </c>
      <c r="K42" s="83" t="str">
        <f t="shared" si="7"/>
        <v/>
      </c>
      <c r="L42" s="83" t="str">
        <f>IF(OR(ISBLANK(B42), ISBLANK(F42)),"",INDEX(Kategóriák!$B$2:$E$111, MATCH(B42, Kategóriák!$E$2:$E$111, 0), 1))</f>
        <v/>
      </c>
      <c r="M42" s="83" t="str">
        <f>IF(OR(ISBLANK(B42), ISBLANK(F42)),"",VLOOKUP($L42,Kategóriák!$B$2:$I$111,6,FALSE))</f>
        <v/>
      </c>
      <c r="N42" s="83" t="str">
        <f>IF(OR(ISBLANK(B42), ISBLANK(F42)),"",VLOOKUP($L42,Kategóriák!$B$2:$I$111,7,FALSE))</f>
        <v/>
      </c>
      <c r="O42" s="83" t="str">
        <f>IF(OR(ISBLANK(B42), ISBLANK(F42)),"",VLOOKUP(B42,Kategóriák!$E$2:$F$111,2,FALSE))</f>
        <v/>
      </c>
      <c r="P42" s="83" t="str">
        <f>IF(OR(ISBLANK(B42), ISBLANK(F42)),"",IF($O42&gt;0,VLOOKUP(MAX($L42-1,'Életkor kategoriák'!I48),Kategóriák!$B$2:$I$111,6,FALSE),$M42))</f>
        <v/>
      </c>
      <c r="Q42" s="135" t="str">
        <f>IF(OR(ISBLANK(B42), ISBLANK(F42)),"",IF(AND(LEFT(B42,2)="OA",RIGHT(B42,2)="L4"),1900, IF($O42&gt;0,VLOOKUP(MIN($L42+1,'Életkor kategoriák'!J48),Kategóriák!$B$2:$I$111,7,FALSE),$N42)))</f>
        <v/>
      </c>
    </row>
    <row r="43" spans="1:17" customFormat="1" x14ac:dyDescent="0.2">
      <c r="A43" s="134"/>
      <c r="B43" s="83" t="str">
        <f>IF(A43 = "", "", VLOOKUP(A43,'1. Nevezési összesítő'!$A$3:$C$50,3,FALSE))</f>
        <v/>
      </c>
      <c r="C43" s="98"/>
      <c r="D43" s="98"/>
      <c r="E43" s="100"/>
      <c r="F43" s="105"/>
      <c r="G43" s="98"/>
      <c r="H43" s="83" t="str">
        <f t="shared" si="4"/>
        <v/>
      </c>
      <c r="I43" s="83" t="str">
        <f t="shared" si="5"/>
        <v/>
      </c>
      <c r="J43" s="83" t="str">
        <f t="shared" si="6"/>
        <v/>
      </c>
      <c r="K43" s="83" t="str">
        <f t="shared" si="7"/>
        <v/>
      </c>
      <c r="L43" s="83" t="str">
        <f>IF(OR(ISBLANK(B43), ISBLANK(F43)),"",INDEX(Kategóriák!$B$2:$E$111, MATCH(B43, Kategóriák!$E$2:$E$111, 0), 1))</f>
        <v/>
      </c>
      <c r="M43" s="83" t="str">
        <f>IF(OR(ISBLANK(B43), ISBLANK(F43)),"",VLOOKUP($L43,Kategóriák!$B$2:$I$111,6,FALSE))</f>
        <v/>
      </c>
      <c r="N43" s="83" t="str">
        <f>IF(OR(ISBLANK(B43), ISBLANK(F43)),"",VLOOKUP($L43,Kategóriák!$B$2:$I$111,7,FALSE))</f>
        <v/>
      </c>
      <c r="O43" s="83" t="str">
        <f>IF(OR(ISBLANK(B43), ISBLANK(F43)),"",VLOOKUP(B43,Kategóriák!$E$2:$F$111,2,FALSE))</f>
        <v/>
      </c>
      <c r="P43" s="83" t="str">
        <f>IF(OR(ISBLANK(B43), ISBLANK(F43)),"",IF($O43&gt;0,VLOOKUP(MAX($L43-1,'Életkor kategoriák'!I49),Kategóriák!$B$2:$I$111,6,FALSE),$M43))</f>
        <v/>
      </c>
      <c r="Q43" s="135" t="str">
        <f>IF(OR(ISBLANK(B43), ISBLANK(F43)),"",IF(AND(LEFT(B43,2)="OA",RIGHT(B43,2)="L4"),1900, IF($O43&gt;0,VLOOKUP(MIN($L43+1,'Életkor kategoriák'!J49),Kategóriák!$B$2:$I$111,7,FALSE),$N43)))</f>
        <v/>
      </c>
    </row>
    <row r="44" spans="1:17" customFormat="1" x14ac:dyDescent="0.2">
      <c r="A44" s="134"/>
      <c r="B44" s="83" t="str">
        <f>IF(A44 = "", "", VLOOKUP(A44,'1. Nevezési összesítő'!$A$3:$C$50,3,FALSE))</f>
        <v/>
      </c>
      <c r="C44" s="98"/>
      <c r="D44" s="98"/>
      <c r="E44" s="100"/>
      <c r="F44" s="105"/>
      <c r="G44" s="98"/>
      <c r="H44" s="83" t="str">
        <f t="shared" si="4"/>
        <v/>
      </c>
      <c r="I44" s="83" t="str">
        <f t="shared" si="5"/>
        <v/>
      </c>
      <c r="J44" s="83" t="str">
        <f t="shared" si="6"/>
        <v/>
      </c>
      <c r="K44" s="83" t="str">
        <f t="shared" si="7"/>
        <v/>
      </c>
      <c r="L44" s="83" t="str">
        <f>IF(OR(ISBLANK(B44), ISBLANK(F44)),"",INDEX(Kategóriák!$B$2:$E$111, MATCH(B44, Kategóriák!$E$2:$E$111, 0), 1))</f>
        <v/>
      </c>
      <c r="M44" s="83" t="str">
        <f>IF(OR(ISBLANK(B44), ISBLANK(F44)),"",VLOOKUP($L44,Kategóriák!$B$2:$I$111,6,FALSE))</f>
        <v/>
      </c>
      <c r="N44" s="83" t="str">
        <f>IF(OR(ISBLANK(B44), ISBLANK(F44)),"",VLOOKUP($L44,Kategóriák!$B$2:$I$111,7,FALSE))</f>
        <v/>
      </c>
      <c r="O44" s="83" t="str">
        <f>IF(OR(ISBLANK(B44), ISBLANK(F44)),"",VLOOKUP(B44,Kategóriák!$E$2:$F$111,2,FALSE))</f>
        <v/>
      </c>
      <c r="P44" s="83" t="str">
        <f>IF(OR(ISBLANK(B44), ISBLANK(F44)),"",IF($O44&gt;0,VLOOKUP(MAX($L44-1,'Életkor kategoriák'!I50),Kategóriák!$B$2:$I$111,6,FALSE),$M44))</f>
        <v/>
      </c>
      <c r="Q44" s="135" t="str">
        <f>IF(OR(ISBLANK(B44), ISBLANK(F44)),"",IF(AND(LEFT(B44,2)="OA",RIGHT(B44,2)="L4"),1900, IF($O44&gt;0,VLOOKUP(MIN($L44+1,'Életkor kategoriák'!J50),Kategóriák!$B$2:$I$111,7,FALSE),$N44)))</f>
        <v/>
      </c>
    </row>
    <row r="45" spans="1:17" customFormat="1" x14ac:dyDescent="0.2">
      <c r="A45" s="134"/>
      <c r="B45" s="83" t="str">
        <f>IF(A45 = "", "", VLOOKUP(A45,'1. Nevezési összesítő'!$A$3:$C$50,3,FALSE))</f>
        <v/>
      </c>
      <c r="C45" s="98"/>
      <c r="D45" s="98"/>
      <c r="E45" s="100"/>
      <c r="F45" s="105"/>
      <c r="G45" s="98"/>
      <c r="H45" s="83" t="str">
        <f t="shared" si="4"/>
        <v/>
      </c>
      <c r="I45" s="83" t="str">
        <f t="shared" si="5"/>
        <v/>
      </c>
      <c r="J45" s="83" t="str">
        <f t="shared" si="6"/>
        <v/>
      </c>
      <c r="K45" s="83" t="str">
        <f t="shared" si="7"/>
        <v/>
      </c>
      <c r="L45" s="83" t="str">
        <f>IF(OR(ISBLANK(B45), ISBLANK(F45)),"",INDEX(Kategóriák!$B$2:$E$111, MATCH(B45, Kategóriák!$E$2:$E$111, 0), 1))</f>
        <v/>
      </c>
      <c r="M45" s="83" t="str">
        <f>IF(OR(ISBLANK(B45), ISBLANK(F45)),"",VLOOKUP($L45,Kategóriák!$B$2:$I$111,6,FALSE))</f>
        <v/>
      </c>
      <c r="N45" s="83" t="str">
        <f>IF(OR(ISBLANK(B45), ISBLANK(F45)),"",VLOOKUP($L45,Kategóriák!$B$2:$I$111,7,FALSE))</f>
        <v/>
      </c>
      <c r="O45" s="83" t="str">
        <f>IF(OR(ISBLANK(B45), ISBLANK(F45)),"",VLOOKUP(B45,Kategóriák!$E$2:$F$111,2,FALSE))</f>
        <v/>
      </c>
      <c r="P45" s="83" t="str">
        <f>IF(OR(ISBLANK(B45), ISBLANK(F45)),"",IF($O45&gt;0,VLOOKUP(MAX($L45-1,'Életkor kategoriák'!I51),Kategóriák!$B$2:$I$111,6,FALSE),$M45))</f>
        <v/>
      </c>
      <c r="Q45" s="135" t="str">
        <f>IF(OR(ISBLANK(B45), ISBLANK(F45)),"",IF(AND(LEFT(B45,2)="OA",RIGHT(B45,2)="L4"),1900, IF($O45&gt;0,VLOOKUP(MIN($L45+1,'Életkor kategoriák'!J51),Kategóriák!$B$2:$I$111,7,FALSE),$N45)))</f>
        <v/>
      </c>
    </row>
    <row r="46" spans="1:17" customFormat="1" x14ac:dyDescent="0.2">
      <c r="A46" s="134"/>
      <c r="B46" s="83" t="str">
        <f>IF(A46 = "", "", VLOOKUP(A46,'1. Nevezési összesítő'!$A$3:$C$50,3,FALSE))</f>
        <v/>
      </c>
      <c r="C46" s="98"/>
      <c r="D46" s="98"/>
      <c r="E46" s="100"/>
      <c r="F46" s="105"/>
      <c r="G46" s="98"/>
      <c r="H46" s="83" t="str">
        <f t="shared" si="4"/>
        <v/>
      </c>
      <c r="I46" s="83" t="str">
        <f t="shared" si="5"/>
        <v/>
      </c>
      <c r="J46" s="83" t="str">
        <f t="shared" si="6"/>
        <v/>
      </c>
      <c r="K46" s="83" t="str">
        <f t="shared" si="7"/>
        <v/>
      </c>
      <c r="L46" s="83" t="str">
        <f>IF(OR(ISBLANK(B46), ISBLANK(F46)),"",INDEX(Kategóriák!$B$2:$E$111, MATCH(B46, Kategóriák!$E$2:$E$111, 0), 1))</f>
        <v/>
      </c>
      <c r="M46" s="83" t="str">
        <f>IF(OR(ISBLANK(B46), ISBLANK(F46)),"",VLOOKUP($L46,Kategóriák!$B$2:$I$111,6,FALSE))</f>
        <v/>
      </c>
      <c r="N46" s="83" t="str">
        <f>IF(OR(ISBLANK(B46), ISBLANK(F46)),"",VLOOKUP($L46,Kategóriák!$B$2:$I$111,7,FALSE))</f>
        <v/>
      </c>
      <c r="O46" s="83" t="str">
        <f>IF(OR(ISBLANK(B46), ISBLANK(F46)),"",VLOOKUP(B46,Kategóriák!$E$2:$F$111,2,FALSE))</f>
        <v/>
      </c>
      <c r="P46" s="83" t="str">
        <f>IF(OR(ISBLANK(B46), ISBLANK(F46)),"",IF($O46&gt;0,VLOOKUP(MAX($L46-1,'Életkor kategoriák'!I52),Kategóriák!$B$2:$I$111,6,FALSE),$M46))</f>
        <v/>
      </c>
      <c r="Q46" s="135" t="str">
        <f>IF(OR(ISBLANK(B46), ISBLANK(F46)),"",IF(AND(LEFT(B46,2)="OA",RIGHT(B46,2)="L4"),1900, IF($O46&gt;0,VLOOKUP(MIN($L46+1,'Életkor kategoriák'!J52),Kategóriák!$B$2:$I$111,7,FALSE),$N46)))</f>
        <v/>
      </c>
    </row>
    <row r="47" spans="1:17" customFormat="1" x14ac:dyDescent="0.2">
      <c r="A47" s="134"/>
      <c r="B47" s="83" t="str">
        <f>IF(A47 = "", "", VLOOKUP(A47,'1. Nevezési összesítő'!$A$3:$C$50,3,FALSE))</f>
        <v/>
      </c>
      <c r="C47" s="98"/>
      <c r="D47" s="98"/>
      <c r="E47" s="100"/>
      <c r="F47" s="105"/>
      <c r="G47" s="98"/>
      <c r="H47" s="83" t="str">
        <f t="shared" si="4"/>
        <v/>
      </c>
      <c r="I47" s="83" t="str">
        <f t="shared" si="5"/>
        <v/>
      </c>
      <c r="J47" s="83" t="str">
        <f t="shared" si="6"/>
        <v/>
      </c>
      <c r="K47" s="83" t="str">
        <f t="shared" si="7"/>
        <v/>
      </c>
      <c r="L47" s="83" t="str">
        <f>IF(OR(ISBLANK(B47), ISBLANK(F47)),"",INDEX(Kategóriák!$B$2:$E$111, MATCH(B47, Kategóriák!$E$2:$E$111, 0), 1))</f>
        <v/>
      </c>
      <c r="M47" s="83" t="str">
        <f>IF(OR(ISBLANK(B47), ISBLANK(F47)),"",VLOOKUP($L47,Kategóriák!$B$2:$I$111,6,FALSE))</f>
        <v/>
      </c>
      <c r="N47" s="83" t="str">
        <f>IF(OR(ISBLANK(B47), ISBLANK(F47)),"",VLOOKUP($L47,Kategóriák!$B$2:$I$111,7,FALSE))</f>
        <v/>
      </c>
      <c r="O47" s="83" t="str">
        <f>IF(OR(ISBLANK(B47), ISBLANK(F47)),"",VLOOKUP(B47,Kategóriák!$E$2:$F$111,2,FALSE))</f>
        <v/>
      </c>
      <c r="P47" s="83" t="str">
        <f>IF(OR(ISBLANK(B47), ISBLANK(F47)),"",IF($O47&gt;0,VLOOKUP(MAX($L47-1,'Életkor kategoriák'!I53),Kategóriák!$B$2:$I$111,6,FALSE),$M47))</f>
        <v/>
      </c>
      <c r="Q47" s="135" t="str">
        <f>IF(OR(ISBLANK(B47), ISBLANK(F47)),"",IF(AND(LEFT(B47,2)="OA",RIGHT(B47,2)="L4"),1900, IF($O47&gt;0,VLOOKUP(MIN($L47+1,'Életkor kategoriák'!J53),Kategóriák!$B$2:$I$111,7,FALSE),$N47)))</f>
        <v/>
      </c>
    </row>
    <row r="48" spans="1:17" customFormat="1" x14ac:dyDescent="0.2">
      <c r="A48" s="134"/>
      <c r="B48" s="83" t="str">
        <f>IF(A48 = "", "", VLOOKUP(A48,'1. Nevezési összesítő'!$A$3:$C$50,3,FALSE))</f>
        <v/>
      </c>
      <c r="C48" s="98"/>
      <c r="D48" s="98"/>
      <c r="E48" s="100"/>
      <c r="F48" s="105"/>
      <c r="G48" s="98"/>
      <c r="H48" s="83" t="str">
        <f t="shared" si="4"/>
        <v/>
      </c>
      <c r="I48" s="83" t="str">
        <f t="shared" si="5"/>
        <v/>
      </c>
      <c r="J48" s="83" t="str">
        <f t="shared" si="6"/>
        <v/>
      </c>
      <c r="K48" s="83" t="str">
        <f t="shared" si="7"/>
        <v/>
      </c>
      <c r="L48" s="83" t="str">
        <f>IF(OR(ISBLANK(B48), ISBLANK(F48)),"",INDEX(Kategóriák!$B$2:$E$111, MATCH(B48, Kategóriák!$E$2:$E$111, 0), 1))</f>
        <v/>
      </c>
      <c r="M48" s="83" t="str">
        <f>IF(OR(ISBLANK(B48), ISBLANK(F48)),"",VLOOKUP($L48,Kategóriák!$B$2:$I$111,6,FALSE))</f>
        <v/>
      </c>
      <c r="N48" s="83" t="str">
        <f>IF(OR(ISBLANK(B48), ISBLANK(F48)),"",VLOOKUP($L48,Kategóriák!$B$2:$I$111,7,FALSE))</f>
        <v/>
      </c>
      <c r="O48" s="83" t="str">
        <f>IF(OR(ISBLANK(B48), ISBLANK(F48)),"",VLOOKUP(B48,Kategóriák!$E$2:$F$111,2,FALSE))</f>
        <v/>
      </c>
      <c r="P48" s="83" t="str">
        <f>IF(OR(ISBLANK(B48), ISBLANK(F48)),"",IF($O48&gt;0,VLOOKUP(MAX($L48-1,'Életkor kategoriák'!I54),Kategóriák!$B$2:$I$111,6,FALSE),$M48))</f>
        <v/>
      </c>
      <c r="Q48" s="135" t="str">
        <f>IF(OR(ISBLANK(B48), ISBLANK(F48)),"",IF(AND(LEFT(B48,2)="OA",RIGHT(B48,2)="L4"),1900, IF($O48&gt;0,VLOOKUP(MIN($L48+1,'Életkor kategoriák'!J54),Kategóriák!$B$2:$I$111,7,FALSE),$N48)))</f>
        <v/>
      </c>
    </row>
    <row r="49" spans="1:17" customFormat="1" x14ac:dyDescent="0.2">
      <c r="A49" s="134"/>
      <c r="B49" s="83" t="str">
        <f>IF(A49 = "", "", VLOOKUP(A49,'1. Nevezési összesítő'!$A$3:$C$50,3,FALSE))</f>
        <v/>
      </c>
      <c r="C49" s="98"/>
      <c r="D49" s="98"/>
      <c r="E49" s="100"/>
      <c r="F49" s="105"/>
      <c r="G49" s="98"/>
      <c r="H49" s="83" t="str">
        <f t="shared" si="4"/>
        <v/>
      </c>
      <c r="I49" s="83" t="str">
        <f t="shared" si="5"/>
        <v/>
      </c>
      <c r="J49" s="83" t="str">
        <f t="shared" si="6"/>
        <v/>
      </c>
      <c r="K49" s="83" t="str">
        <f t="shared" si="7"/>
        <v/>
      </c>
      <c r="L49" s="83" t="str">
        <f>IF(OR(ISBLANK(B49), ISBLANK(F49)),"",INDEX(Kategóriák!$B$2:$E$111, MATCH(B49, Kategóriák!$E$2:$E$111, 0), 1))</f>
        <v/>
      </c>
      <c r="M49" s="83" t="str">
        <f>IF(OR(ISBLANK(B49), ISBLANK(F49)),"",VLOOKUP($L49,Kategóriák!$B$2:$I$111,6,FALSE))</f>
        <v/>
      </c>
      <c r="N49" s="83" t="str">
        <f>IF(OR(ISBLANK(B49), ISBLANK(F49)),"",VLOOKUP($L49,Kategóriák!$B$2:$I$111,7,FALSE))</f>
        <v/>
      </c>
      <c r="O49" s="83" t="str">
        <f>IF(OR(ISBLANK(B49), ISBLANK(F49)),"",VLOOKUP(B49,Kategóriák!$E$2:$F$111,2,FALSE))</f>
        <v/>
      </c>
      <c r="P49" s="83" t="str">
        <f>IF(OR(ISBLANK(B49), ISBLANK(F49)),"",IF($O49&gt;0,VLOOKUP(MAX($L49-1,'Életkor kategoriák'!I55),Kategóriák!$B$2:$I$111,6,FALSE),$M49))</f>
        <v/>
      </c>
      <c r="Q49" s="135" t="str">
        <f>IF(OR(ISBLANK(B49), ISBLANK(F49)),"",IF(AND(LEFT(B49,2)="OA",RIGHT(B49,2)="L4"),1900, IF($O49&gt;0,VLOOKUP(MIN($L49+1,'Életkor kategoriák'!J55),Kategóriák!$B$2:$I$111,7,FALSE),$N49)))</f>
        <v/>
      </c>
    </row>
    <row r="50" spans="1:17" customFormat="1" x14ac:dyDescent="0.2">
      <c r="A50" s="134"/>
      <c r="B50" s="83" t="str">
        <f>IF(A50 = "", "", VLOOKUP(A50,'1. Nevezési összesítő'!$A$3:$C$50,3,FALSE))</f>
        <v/>
      </c>
      <c r="C50" s="98"/>
      <c r="D50" s="98"/>
      <c r="E50" s="100"/>
      <c r="F50" s="105"/>
      <c r="G50" s="98"/>
      <c r="H50" s="83" t="str">
        <f t="shared" si="4"/>
        <v/>
      </c>
      <c r="I50" s="83" t="str">
        <f t="shared" si="5"/>
        <v/>
      </c>
      <c r="J50" s="83" t="str">
        <f t="shared" si="6"/>
        <v/>
      </c>
      <c r="K50" s="83" t="str">
        <f t="shared" si="7"/>
        <v/>
      </c>
      <c r="L50" s="83" t="str">
        <f>IF(OR(ISBLANK(B50), ISBLANK(F50)),"",INDEX(Kategóriák!$B$2:$E$111, MATCH(B50, Kategóriák!$E$2:$E$111, 0), 1))</f>
        <v/>
      </c>
      <c r="M50" s="83" t="str">
        <f>IF(OR(ISBLANK(B50), ISBLANK(F50)),"",VLOOKUP($L50,Kategóriák!$B$2:$I$111,6,FALSE))</f>
        <v/>
      </c>
      <c r="N50" s="83" t="str">
        <f>IF(OR(ISBLANK(B50), ISBLANK(F50)),"",VLOOKUP($L50,Kategóriák!$B$2:$I$111,7,FALSE))</f>
        <v/>
      </c>
      <c r="O50" s="83" t="str">
        <f>IF(OR(ISBLANK(B50), ISBLANK(F50)),"",VLOOKUP(B50,Kategóriák!$E$2:$F$111,2,FALSE))</f>
        <v/>
      </c>
      <c r="P50" s="83" t="str">
        <f>IF(OR(ISBLANK(B50), ISBLANK(F50)),"",IF($O50&gt;0,VLOOKUP(MAX($L50-1,'Életkor kategoriák'!I56),Kategóriák!$B$2:$I$111,6,FALSE),$M50))</f>
        <v/>
      </c>
      <c r="Q50" s="135" t="str">
        <f>IF(OR(ISBLANK(B50), ISBLANK(F50)),"",IF(AND(LEFT(B50,2)="OA",RIGHT(B50,2)="L4"),1900, IF($O50&gt;0,VLOOKUP(MIN($L50+1,'Életkor kategoriák'!J56),Kategóriák!$B$2:$I$111,7,FALSE),$N50)))</f>
        <v/>
      </c>
    </row>
    <row r="51" spans="1:17" customFormat="1" x14ac:dyDescent="0.2">
      <c r="A51" s="134"/>
      <c r="B51" s="83" t="str">
        <f>IF(A51 = "", "", VLOOKUP(A51,'1. Nevezési összesítő'!$A$3:$C$50,3,FALSE))</f>
        <v/>
      </c>
      <c r="C51" s="98"/>
      <c r="D51" s="98"/>
      <c r="E51" s="100"/>
      <c r="F51" s="105"/>
      <c r="G51" s="98"/>
      <c r="H51" s="83" t="str">
        <f t="shared" si="4"/>
        <v/>
      </c>
      <c r="I51" s="83" t="str">
        <f t="shared" si="5"/>
        <v/>
      </c>
      <c r="J51" s="83" t="str">
        <f t="shared" si="6"/>
        <v/>
      </c>
      <c r="K51" s="83" t="str">
        <f t="shared" si="7"/>
        <v/>
      </c>
      <c r="L51" s="83" t="str">
        <f>IF(OR(ISBLANK(B51), ISBLANK(F51)),"",INDEX(Kategóriák!$B$2:$E$111, MATCH(B51, Kategóriák!$E$2:$E$111, 0), 1))</f>
        <v/>
      </c>
      <c r="M51" s="83" t="str">
        <f>IF(OR(ISBLANK(B51), ISBLANK(F51)),"",VLOOKUP($L51,Kategóriák!$B$2:$I$111,6,FALSE))</f>
        <v/>
      </c>
      <c r="N51" s="83" t="str">
        <f>IF(OR(ISBLANK(B51), ISBLANK(F51)),"",VLOOKUP($L51,Kategóriák!$B$2:$I$111,7,FALSE))</f>
        <v/>
      </c>
      <c r="O51" s="83" t="str">
        <f>IF(OR(ISBLANK(B51), ISBLANK(F51)),"",VLOOKUP(B51,Kategóriák!$E$2:$F$111,2,FALSE))</f>
        <v/>
      </c>
      <c r="P51" s="83" t="str">
        <f>IF(OR(ISBLANK(B51), ISBLANK(F51)),"",IF($O51&gt;0,VLOOKUP(MAX($L51-1,'Életkor kategoriák'!I57),Kategóriák!$B$2:$I$111,6,FALSE),$M51))</f>
        <v/>
      </c>
      <c r="Q51" s="135" t="str">
        <f>IF(OR(ISBLANK(B51), ISBLANK(F51)),"",IF(AND(LEFT(B51,2)="OA",RIGHT(B51,2)="L4"),1900, IF($O51&gt;0,VLOOKUP(MIN($L51+1,'Életkor kategoriák'!J57),Kategóriák!$B$2:$I$111,7,FALSE),$N51)))</f>
        <v/>
      </c>
    </row>
    <row r="52" spans="1:17" customFormat="1" x14ac:dyDescent="0.2">
      <c r="A52" s="134"/>
      <c r="B52" s="83" t="str">
        <f>IF(A52 = "", "", VLOOKUP(A52,'1. Nevezési összesítő'!$A$3:$C$50,3,FALSE))</f>
        <v/>
      </c>
      <c r="C52" s="98"/>
      <c r="D52" s="98"/>
      <c r="E52" s="100"/>
      <c r="F52" s="105"/>
      <c r="G52" s="98"/>
      <c r="H52" s="83" t="str">
        <f t="shared" si="4"/>
        <v/>
      </c>
      <c r="I52" s="83" t="str">
        <f t="shared" si="5"/>
        <v/>
      </c>
      <c r="J52" s="83" t="str">
        <f t="shared" si="6"/>
        <v/>
      </c>
      <c r="K52" s="83" t="str">
        <f t="shared" si="7"/>
        <v/>
      </c>
      <c r="L52" s="83" t="str">
        <f>IF(OR(ISBLANK(B52), ISBLANK(F52)),"",INDEX(Kategóriák!$B$2:$E$111, MATCH(B52, Kategóriák!$E$2:$E$111, 0), 1))</f>
        <v/>
      </c>
      <c r="M52" s="83" t="str">
        <f>IF(OR(ISBLANK(B52), ISBLANK(F52)),"",VLOOKUP($L52,Kategóriák!$B$2:$I$111,6,FALSE))</f>
        <v/>
      </c>
      <c r="N52" s="83" t="str">
        <f>IF(OR(ISBLANK(B52), ISBLANK(F52)),"",VLOOKUP($L52,Kategóriák!$B$2:$I$111,7,FALSE))</f>
        <v/>
      </c>
      <c r="O52" s="83" t="str">
        <f>IF(OR(ISBLANK(B52), ISBLANK(F52)),"",VLOOKUP(B52,Kategóriák!$E$2:$F$111,2,FALSE))</f>
        <v/>
      </c>
      <c r="P52" s="83" t="str">
        <f>IF(OR(ISBLANK(B52), ISBLANK(F52)),"",IF($O52&gt;0,VLOOKUP(MAX($L52-1,'Életkor kategoriák'!I58),Kategóriák!$B$2:$I$111,6,FALSE),$M52))</f>
        <v/>
      </c>
      <c r="Q52" s="135" t="str">
        <f>IF(OR(ISBLANK(B52), ISBLANK(F52)),"",IF(AND(LEFT(B52,2)="OA",RIGHT(B52,2)="L4"),1900, IF($O52&gt;0,VLOOKUP(MIN($L52+1,'Életkor kategoriák'!J58),Kategóriák!$B$2:$I$111,7,FALSE),$N52)))</f>
        <v/>
      </c>
    </row>
    <row r="53" spans="1:17" customFormat="1" x14ac:dyDescent="0.2">
      <c r="A53" s="134"/>
      <c r="B53" s="83" t="str">
        <f>IF(A53 = "", "", VLOOKUP(A53,'1. Nevezési összesítő'!$A$3:$C$50,3,FALSE))</f>
        <v/>
      </c>
      <c r="C53" s="98"/>
      <c r="D53" s="98"/>
      <c r="E53" s="100"/>
      <c r="F53" s="105"/>
      <c r="G53" s="98"/>
      <c r="H53" s="83" t="str">
        <f t="shared" si="4"/>
        <v/>
      </c>
      <c r="I53" s="83" t="str">
        <f t="shared" si="5"/>
        <v/>
      </c>
      <c r="J53" s="83" t="str">
        <f t="shared" si="6"/>
        <v/>
      </c>
      <c r="K53" s="83" t="str">
        <f t="shared" si="7"/>
        <v/>
      </c>
      <c r="L53" s="83" t="str">
        <f>IF(OR(ISBLANK(B53), ISBLANK(F53)),"",INDEX(Kategóriák!$B$2:$E$111, MATCH(B53, Kategóriák!$E$2:$E$111, 0), 1))</f>
        <v/>
      </c>
      <c r="M53" s="83" t="str">
        <f>IF(OR(ISBLANK(B53), ISBLANK(F53)),"",VLOOKUP($L53,Kategóriák!$B$2:$I$111,6,FALSE))</f>
        <v/>
      </c>
      <c r="N53" s="83" t="str">
        <f>IF(OR(ISBLANK(B53), ISBLANK(F53)),"",VLOOKUP($L53,Kategóriák!$B$2:$I$111,7,FALSE))</f>
        <v/>
      </c>
      <c r="O53" s="83" t="str">
        <f>IF(OR(ISBLANK(B53), ISBLANK(F53)),"",VLOOKUP(B53,Kategóriák!$E$2:$F$111,2,FALSE))</f>
        <v/>
      </c>
      <c r="P53" s="83" t="str">
        <f>IF(OR(ISBLANK(B53), ISBLANK(F53)),"",IF($O53&gt;0,VLOOKUP(MAX($L53-1,'Életkor kategoriák'!I59),Kategóriák!$B$2:$I$111,6,FALSE),$M53))</f>
        <v/>
      </c>
      <c r="Q53" s="135" t="str">
        <f>IF(OR(ISBLANK(B53), ISBLANK(F53)),"",IF(AND(LEFT(B53,2)="OA",RIGHT(B53,2)="L4"),1900, IF($O53&gt;0,VLOOKUP(MIN($L53+1,'Életkor kategoriák'!J59),Kategóriák!$B$2:$I$111,7,FALSE),$N53)))</f>
        <v/>
      </c>
    </row>
    <row r="54" spans="1:17" customFormat="1" x14ac:dyDescent="0.2">
      <c r="A54" s="134"/>
      <c r="B54" s="83" t="str">
        <f>IF(A54 = "", "", VLOOKUP(A54,'1. Nevezési összesítő'!$A$3:$C$50,3,FALSE))</f>
        <v/>
      </c>
      <c r="C54" s="98"/>
      <c r="D54" s="98"/>
      <c r="E54" s="100"/>
      <c r="F54" s="105"/>
      <c r="G54" s="98"/>
      <c r="H54" s="83" t="str">
        <f t="shared" si="4"/>
        <v/>
      </c>
      <c r="I54" s="83" t="str">
        <f t="shared" si="5"/>
        <v/>
      </c>
      <c r="J54" s="83" t="str">
        <f t="shared" si="6"/>
        <v/>
      </c>
      <c r="K54" s="83" t="str">
        <f t="shared" si="7"/>
        <v/>
      </c>
      <c r="L54" s="83" t="str">
        <f>IF(OR(ISBLANK(B54), ISBLANK(F54)),"",INDEX(Kategóriák!$B$2:$E$111, MATCH(B54, Kategóriák!$E$2:$E$111, 0), 1))</f>
        <v/>
      </c>
      <c r="M54" s="83" t="str">
        <f>IF(OR(ISBLANK(B54), ISBLANK(F54)),"",VLOOKUP($L54,Kategóriák!$B$2:$I$111,6,FALSE))</f>
        <v/>
      </c>
      <c r="N54" s="83" t="str">
        <f>IF(OR(ISBLANK(B54), ISBLANK(F54)),"",VLOOKUP($L54,Kategóriák!$B$2:$I$111,7,FALSE))</f>
        <v/>
      </c>
      <c r="O54" s="83" t="str">
        <f>IF(OR(ISBLANK(B54), ISBLANK(F54)),"",VLOOKUP(B54,Kategóriák!$E$2:$F$111,2,FALSE))</f>
        <v/>
      </c>
      <c r="P54" s="83" t="str">
        <f>IF(OR(ISBLANK(B54), ISBLANK(F54)),"",IF($O54&gt;0,VLOOKUP(MAX($L54-1,'Életkor kategoriák'!I60),Kategóriák!$B$2:$I$111,6,FALSE),$M54))</f>
        <v/>
      </c>
      <c r="Q54" s="135" t="str">
        <f>IF(OR(ISBLANK(B54), ISBLANK(F54)),"",IF(AND(LEFT(B54,2)="OA",RIGHT(B54,2)="L4"),1900, IF($O54&gt;0,VLOOKUP(MIN($L54+1,'Életkor kategoriák'!J60),Kategóriák!$B$2:$I$111,7,FALSE),$N54)))</f>
        <v/>
      </c>
    </row>
    <row r="55" spans="1:17" customFormat="1" x14ac:dyDescent="0.2">
      <c r="A55" s="134"/>
      <c r="B55" s="83" t="str">
        <f>IF(A55 = "", "", VLOOKUP(A55,'1. Nevezési összesítő'!$A$3:$C$50,3,FALSE))</f>
        <v/>
      </c>
      <c r="C55" s="98"/>
      <c r="D55" s="98"/>
      <c r="E55" s="100"/>
      <c r="F55" s="105"/>
      <c r="G55" s="98"/>
      <c r="H55" s="83" t="str">
        <f t="shared" si="4"/>
        <v/>
      </c>
      <c r="I55" s="83" t="str">
        <f t="shared" si="5"/>
        <v/>
      </c>
      <c r="J55" s="83" t="str">
        <f t="shared" si="6"/>
        <v/>
      </c>
      <c r="K55" s="83" t="str">
        <f t="shared" si="7"/>
        <v/>
      </c>
      <c r="L55" s="83" t="str">
        <f>IF(OR(ISBLANK(B55), ISBLANK(F55)),"",INDEX(Kategóriák!$B$2:$E$111, MATCH(B55, Kategóriák!$E$2:$E$111, 0), 1))</f>
        <v/>
      </c>
      <c r="M55" s="83" t="str">
        <f>IF(OR(ISBLANK(B55), ISBLANK(F55)),"",VLOOKUP($L55,Kategóriák!$B$2:$I$111,6,FALSE))</f>
        <v/>
      </c>
      <c r="N55" s="83" t="str">
        <f>IF(OR(ISBLANK(B55), ISBLANK(F55)),"",VLOOKUP($L55,Kategóriák!$B$2:$I$111,7,FALSE))</f>
        <v/>
      </c>
      <c r="O55" s="83" t="str">
        <f>IF(OR(ISBLANK(B55), ISBLANK(F55)),"",VLOOKUP(B55,Kategóriák!$E$2:$F$111,2,FALSE))</f>
        <v/>
      </c>
      <c r="P55" s="83" t="str">
        <f>IF(OR(ISBLANK(B55), ISBLANK(F55)),"",IF($O55&gt;0,VLOOKUP(MAX($L55-1,'Életkor kategoriák'!I61),Kategóriák!$B$2:$I$111,6,FALSE),$M55))</f>
        <v/>
      </c>
      <c r="Q55" s="135" t="str">
        <f>IF(OR(ISBLANK(B55), ISBLANK(F55)),"",IF(AND(LEFT(B55,2)="OA",RIGHT(B55,2)="L4"),1900, IF($O55&gt;0,VLOOKUP(MIN($L55+1,'Életkor kategoriák'!J61),Kategóriák!$B$2:$I$111,7,FALSE),$N55)))</f>
        <v/>
      </c>
    </row>
    <row r="56" spans="1:17" customFormat="1" x14ac:dyDescent="0.2">
      <c r="A56" s="134"/>
      <c r="B56" s="83" t="str">
        <f>IF(A56 = "", "", VLOOKUP(A56,'1. Nevezési összesítő'!$A$3:$C$50,3,FALSE))</f>
        <v/>
      </c>
      <c r="C56" s="98"/>
      <c r="D56" s="98"/>
      <c r="E56" s="100"/>
      <c r="F56" s="105"/>
      <c r="G56" s="98"/>
      <c r="H56" s="83" t="str">
        <f t="shared" si="4"/>
        <v/>
      </c>
      <c r="I56" s="83" t="str">
        <f t="shared" si="5"/>
        <v/>
      </c>
      <c r="J56" s="83" t="str">
        <f t="shared" si="6"/>
        <v/>
      </c>
      <c r="K56" s="83" t="str">
        <f t="shared" si="7"/>
        <v/>
      </c>
      <c r="L56" s="83" t="str">
        <f>IF(OR(ISBLANK(B56), ISBLANK(F56)),"",INDEX(Kategóriák!$B$2:$E$111, MATCH(B56, Kategóriák!$E$2:$E$111, 0), 1))</f>
        <v/>
      </c>
      <c r="M56" s="83" t="str">
        <f>IF(OR(ISBLANK(B56), ISBLANK(F56)),"",VLOOKUP($L56,Kategóriák!$B$2:$I$111,6,FALSE))</f>
        <v/>
      </c>
      <c r="N56" s="83" t="str">
        <f>IF(OR(ISBLANK(B56), ISBLANK(F56)),"",VLOOKUP($L56,Kategóriák!$B$2:$I$111,7,FALSE))</f>
        <v/>
      </c>
      <c r="O56" s="83" t="str">
        <f>IF(OR(ISBLANK(B56), ISBLANK(F56)),"",VLOOKUP(B56,Kategóriák!$E$2:$F$111,2,FALSE))</f>
        <v/>
      </c>
      <c r="P56" s="83" t="str">
        <f>IF(OR(ISBLANK(B56), ISBLANK(F56)),"",IF($O56&gt;0,VLOOKUP(MAX($L56-1,'Életkor kategoriák'!I62),Kategóriák!$B$2:$I$111,6,FALSE),$M56))</f>
        <v/>
      </c>
      <c r="Q56" s="135" t="str">
        <f>IF(OR(ISBLANK(B56), ISBLANK(F56)),"",IF(AND(LEFT(B56,2)="OA",RIGHT(B56,2)="L4"),1900, IF($O56&gt;0,VLOOKUP(MIN($L56+1,'Életkor kategoriák'!J62),Kategóriák!$B$2:$I$111,7,FALSE),$N56)))</f>
        <v/>
      </c>
    </row>
    <row r="57" spans="1:17" customFormat="1" x14ac:dyDescent="0.2">
      <c r="A57" s="134"/>
      <c r="B57" s="83" t="str">
        <f>IF(A57 = "", "", VLOOKUP(A57,'1. Nevezési összesítő'!$A$3:$C$50,3,FALSE))</f>
        <v/>
      </c>
      <c r="C57" s="98"/>
      <c r="D57" s="98"/>
      <c r="E57" s="100"/>
      <c r="F57" s="105"/>
      <c r="G57" s="98"/>
      <c r="H57" s="83" t="str">
        <f t="shared" si="4"/>
        <v/>
      </c>
      <c r="I57" s="83" t="str">
        <f t="shared" si="5"/>
        <v/>
      </c>
      <c r="J57" s="83" t="str">
        <f t="shared" si="6"/>
        <v/>
      </c>
      <c r="K57" s="83" t="str">
        <f t="shared" si="7"/>
        <v/>
      </c>
      <c r="L57" s="83" t="str">
        <f>IF(OR(ISBLANK(B57), ISBLANK(F57)),"",INDEX(Kategóriák!$B$2:$E$111, MATCH(B57, Kategóriák!$E$2:$E$111, 0), 1))</f>
        <v/>
      </c>
      <c r="M57" s="83" t="str">
        <f>IF(OR(ISBLANK(B57), ISBLANK(F57)),"",VLOOKUP($L57,Kategóriák!$B$2:$I$111,6,FALSE))</f>
        <v/>
      </c>
      <c r="N57" s="83" t="str">
        <f>IF(OR(ISBLANK(B57), ISBLANK(F57)),"",VLOOKUP($L57,Kategóriák!$B$2:$I$111,7,FALSE))</f>
        <v/>
      </c>
      <c r="O57" s="83" t="str">
        <f>IF(OR(ISBLANK(B57), ISBLANK(F57)),"",VLOOKUP(B57,Kategóriák!$E$2:$F$111,2,FALSE))</f>
        <v/>
      </c>
      <c r="P57" s="83" t="str">
        <f>IF(OR(ISBLANK(B57), ISBLANK(F57)),"",IF($O57&gt;0,VLOOKUP(MAX($L57-1,'Életkor kategoriák'!I63),Kategóriák!$B$2:$I$111,6,FALSE),$M57))</f>
        <v/>
      </c>
      <c r="Q57" s="135" t="str">
        <f>IF(OR(ISBLANK(B57), ISBLANK(F57)),"",IF(AND(LEFT(B57,2)="OA",RIGHT(B57,2)="L4"),1900, IF($O57&gt;0,VLOOKUP(MIN($L57+1,'Életkor kategoriák'!J63),Kategóriák!$B$2:$I$111,7,FALSE),$N57)))</f>
        <v/>
      </c>
    </row>
    <row r="58" spans="1:17" customFormat="1" x14ac:dyDescent="0.2">
      <c r="A58" s="134"/>
      <c r="B58" s="83" t="str">
        <f>IF(A58 = "", "", VLOOKUP(A58,'1. Nevezési összesítő'!$A$3:$C$50,3,FALSE))</f>
        <v/>
      </c>
      <c r="C58" s="98"/>
      <c r="D58" s="98"/>
      <c r="E58" s="100"/>
      <c r="F58" s="105"/>
      <c r="G58" s="98"/>
      <c r="H58" s="83" t="str">
        <f t="shared" si="4"/>
        <v/>
      </c>
      <c r="I58" s="83" t="str">
        <f t="shared" si="5"/>
        <v/>
      </c>
      <c r="J58" s="83" t="str">
        <f t="shared" si="6"/>
        <v/>
      </c>
      <c r="K58" s="83" t="str">
        <f t="shared" si="7"/>
        <v/>
      </c>
      <c r="L58" s="83" t="str">
        <f>IF(OR(ISBLANK(B58), ISBLANK(F58)),"",INDEX(Kategóriák!$B$2:$E$111, MATCH(B58, Kategóriák!$E$2:$E$111, 0), 1))</f>
        <v/>
      </c>
      <c r="M58" s="83" t="str">
        <f>IF(OR(ISBLANK(B58), ISBLANK(F58)),"",VLOOKUP($L58,Kategóriák!$B$2:$I$111,6,FALSE))</f>
        <v/>
      </c>
      <c r="N58" s="83" t="str">
        <f>IF(OR(ISBLANK(B58), ISBLANK(F58)),"",VLOOKUP($L58,Kategóriák!$B$2:$I$111,7,FALSE))</f>
        <v/>
      </c>
      <c r="O58" s="83" t="str">
        <f>IF(OR(ISBLANK(B58), ISBLANK(F58)),"",VLOOKUP(B58,Kategóriák!$E$2:$F$111,2,FALSE))</f>
        <v/>
      </c>
      <c r="P58" s="83" t="str">
        <f>IF(OR(ISBLANK(B58), ISBLANK(F58)),"",IF($O58&gt;0,VLOOKUP(MAX($L58-1,'Életkor kategoriák'!I64),Kategóriák!$B$2:$I$111,6,FALSE),$M58))</f>
        <v/>
      </c>
      <c r="Q58" s="135" t="str">
        <f>IF(OR(ISBLANK(B58), ISBLANK(F58)),"",IF(AND(LEFT(B58,2)="OA",RIGHT(B58,2)="L4"),1900, IF($O58&gt;0,VLOOKUP(MIN($L58+1,'Életkor kategoriák'!J64),Kategóriák!$B$2:$I$111,7,FALSE),$N58)))</f>
        <v/>
      </c>
    </row>
    <row r="59" spans="1:17" customFormat="1" x14ac:dyDescent="0.2">
      <c r="A59" s="134"/>
      <c r="B59" s="83" t="str">
        <f>IF(A59 = "", "", VLOOKUP(A59,'1. Nevezési összesítő'!$A$3:$C$50,3,FALSE))</f>
        <v/>
      </c>
      <c r="C59" s="98"/>
      <c r="D59" s="98"/>
      <c r="E59" s="100"/>
      <c r="F59" s="105"/>
      <c r="G59" s="98"/>
      <c r="H59" s="83" t="str">
        <f t="shared" si="4"/>
        <v/>
      </c>
      <c r="I59" s="83" t="str">
        <f t="shared" si="5"/>
        <v/>
      </c>
      <c r="J59" s="83" t="str">
        <f t="shared" si="6"/>
        <v/>
      </c>
      <c r="K59" s="83" t="str">
        <f t="shared" si="7"/>
        <v/>
      </c>
      <c r="L59" s="83" t="str">
        <f>IF(OR(ISBLANK(B59), ISBLANK(F59)),"",INDEX(Kategóriák!$B$2:$E$111, MATCH(B59, Kategóriák!$E$2:$E$111, 0), 1))</f>
        <v/>
      </c>
      <c r="M59" s="83" t="str">
        <f>IF(OR(ISBLANK(B59), ISBLANK(F59)),"",VLOOKUP($L59,Kategóriák!$B$2:$I$111,6,FALSE))</f>
        <v/>
      </c>
      <c r="N59" s="83" t="str">
        <f>IF(OR(ISBLANK(B59), ISBLANK(F59)),"",VLOOKUP($L59,Kategóriák!$B$2:$I$111,7,FALSE))</f>
        <v/>
      </c>
      <c r="O59" s="83" t="str">
        <f>IF(OR(ISBLANK(B59), ISBLANK(F59)),"",VLOOKUP(B59,Kategóriák!$E$2:$F$111,2,FALSE))</f>
        <v/>
      </c>
      <c r="P59" s="83" t="str">
        <f>IF(OR(ISBLANK(B59), ISBLANK(F59)),"",IF($O59&gt;0,VLOOKUP(MAX($L59-1,'Életkor kategoriák'!I65),Kategóriák!$B$2:$I$111,6,FALSE),$M59))</f>
        <v/>
      </c>
      <c r="Q59" s="135" t="str">
        <f>IF(OR(ISBLANK(B59), ISBLANK(F59)),"",IF(AND(LEFT(B59,2)="OA",RIGHT(B59,2)="L4"),1900, IF($O59&gt;0,VLOOKUP(MIN($L59+1,'Életkor kategoriák'!J65),Kategóriák!$B$2:$I$111,7,FALSE),$N59)))</f>
        <v/>
      </c>
    </row>
    <row r="60" spans="1:17" customFormat="1" x14ac:dyDescent="0.2">
      <c r="A60" s="134"/>
      <c r="B60" s="83" t="str">
        <f>IF(A60 = "", "", VLOOKUP(A60,'1. Nevezési összesítő'!$A$3:$C$50,3,FALSE))</f>
        <v/>
      </c>
      <c r="C60" s="98"/>
      <c r="D60" s="98"/>
      <c r="E60" s="100"/>
      <c r="F60" s="105"/>
      <c r="G60" s="98"/>
      <c r="H60" s="83" t="str">
        <f t="shared" si="4"/>
        <v/>
      </c>
      <c r="I60" s="83" t="str">
        <f t="shared" si="5"/>
        <v/>
      </c>
      <c r="J60" s="83" t="str">
        <f t="shared" si="6"/>
        <v/>
      </c>
      <c r="K60" s="83" t="str">
        <f t="shared" si="7"/>
        <v/>
      </c>
      <c r="L60" s="83" t="str">
        <f>IF(OR(ISBLANK(B60), ISBLANK(F60)),"",INDEX(Kategóriák!$B$2:$E$111, MATCH(B60, Kategóriák!$E$2:$E$111, 0), 1))</f>
        <v/>
      </c>
      <c r="M60" s="83" t="str">
        <f>IF(OR(ISBLANK(B60), ISBLANK(F60)),"",VLOOKUP($L60,Kategóriák!$B$2:$I$111,6,FALSE))</f>
        <v/>
      </c>
      <c r="N60" s="83" t="str">
        <f>IF(OR(ISBLANK(B60), ISBLANK(F60)),"",VLOOKUP($L60,Kategóriák!$B$2:$I$111,7,FALSE))</f>
        <v/>
      </c>
      <c r="O60" s="83" t="str">
        <f>IF(OR(ISBLANK(B60), ISBLANK(F60)),"",VLOOKUP(B60,Kategóriák!$E$2:$F$111,2,FALSE))</f>
        <v/>
      </c>
      <c r="P60" s="83" t="str">
        <f>IF(OR(ISBLANK(B60), ISBLANK(F60)),"",IF($O60&gt;0,VLOOKUP(MAX($L60-1,'Életkor kategoriák'!I66),Kategóriák!$B$2:$I$111,6,FALSE),$M60))</f>
        <v/>
      </c>
      <c r="Q60" s="135" t="str">
        <f>IF(OR(ISBLANK(B60), ISBLANK(F60)),"",IF(AND(LEFT(B60,2)="OA",RIGHT(B60,2)="L4"),1900, IF($O60&gt;0,VLOOKUP(MIN($L60+1,'Életkor kategoriák'!J66),Kategóriák!$B$2:$I$111,7,FALSE),$N60)))</f>
        <v/>
      </c>
    </row>
    <row r="61" spans="1:17" customFormat="1" x14ac:dyDescent="0.2">
      <c r="A61" s="134"/>
      <c r="B61" s="83" t="str">
        <f>IF(A61 = "", "", VLOOKUP(A61,'1. Nevezési összesítő'!$A$3:$C$50,3,FALSE))</f>
        <v/>
      </c>
      <c r="C61" s="98"/>
      <c r="D61" s="98"/>
      <c r="E61" s="100"/>
      <c r="F61" s="105"/>
      <c r="G61" s="98"/>
      <c r="H61" s="83" t="str">
        <f t="shared" si="4"/>
        <v/>
      </c>
      <c r="I61" s="83" t="str">
        <f t="shared" si="5"/>
        <v/>
      </c>
      <c r="J61" s="83" t="str">
        <f t="shared" si="6"/>
        <v/>
      </c>
      <c r="K61" s="83" t="str">
        <f t="shared" si="7"/>
        <v/>
      </c>
      <c r="L61" s="83" t="str">
        <f>IF(OR(ISBLANK(B61), ISBLANK(F61)),"",INDEX(Kategóriák!$B$2:$E$111, MATCH(B61, Kategóriák!$E$2:$E$111, 0), 1))</f>
        <v/>
      </c>
      <c r="M61" s="83" t="str">
        <f>IF(OR(ISBLANK(B61), ISBLANK(F61)),"",VLOOKUP($L61,Kategóriák!$B$2:$I$111,6,FALSE))</f>
        <v/>
      </c>
      <c r="N61" s="83" t="str">
        <f>IF(OR(ISBLANK(B61), ISBLANK(F61)),"",VLOOKUP($L61,Kategóriák!$B$2:$I$111,7,FALSE))</f>
        <v/>
      </c>
      <c r="O61" s="83" t="str">
        <f>IF(OR(ISBLANK(B61), ISBLANK(F61)),"",VLOOKUP(B61,Kategóriák!$E$2:$F$111,2,FALSE))</f>
        <v/>
      </c>
      <c r="P61" s="83" t="str">
        <f>IF(OR(ISBLANK(B61), ISBLANK(F61)),"",IF($O61&gt;0,VLOOKUP(MAX($L61-1,'Életkor kategoriák'!I67),Kategóriák!$B$2:$I$111,6,FALSE),$M61))</f>
        <v/>
      </c>
      <c r="Q61" s="135" t="str">
        <f>IF(OR(ISBLANK(B61), ISBLANK(F61)),"",IF(AND(LEFT(B61,2)="OA",RIGHT(B61,2)="L4"),1900, IF($O61&gt;0,VLOOKUP(MIN($L61+1,'Életkor kategoriák'!J67),Kategóriák!$B$2:$I$111,7,FALSE),$N61)))</f>
        <v/>
      </c>
    </row>
    <row r="62" spans="1:17" customFormat="1" x14ac:dyDescent="0.2">
      <c r="A62" s="134"/>
      <c r="B62" s="83" t="str">
        <f>IF(A62 = "", "", VLOOKUP(A62,'1. Nevezési összesítő'!$A$3:$C$50,3,FALSE))</f>
        <v/>
      </c>
      <c r="C62" s="98"/>
      <c r="D62" s="98"/>
      <c r="E62" s="100"/>
      <c r="F62" s="105"/>
      <c r="G62" s="98"/>
      <c r="H62" s="83" t="str">
        <f t="shared" si="4"/>
        <v/>
      </c>
      <c r="I62" s="83" t="str">
        <f t="shared" si="5"/>
        <v/>
      </c>
      <c r="J62" s="83" t="str">
        <f t="shared" si="6"/>
        <v/>
      </c>
      <c r="K62" s="83" t="str">
        <f t="shared" si="7"/>
        <v/>
      </c>
      <c r="L62" s="83" t="str">
        <f>IF(OR(ISBLANK(B62), ISBLANK(F62)),"",INDEX(Kategóriák!$B$2:$E$111, MATCH(B62, Kategóriák!$E$2:$E$111, 0), 1))</f>
        <v/>
      </c>
      <c r="M62" s="83" t="str">
        <f>IF(OR(ISBLANK(B62), ISBLANK(F62)),"",VLOOKUP($L62,Kategóriák!$B$2:$I$111,6,FALSE))</f>
        <v/>
      </c>
      <c r="N62" s="83" t="str">
        <f>IF(OR(ISBLANK(B62), ISBLANK(F62)),"",VLOOKUP($L62,Kategóriák!$B$2:$I$111,7,FALSE))</f>
        <v/>
      </c>
      <c r="O62" s="83" t="str">
        <f>IF(OR(ISBLANK(B62), ISBLANK(F62)),"",VLOOKUP(B62,Kategóriák!$E$2:$F$111,2,FALSE))</f>
        <v/>
      </c>
      <c r="P62" s="83" t="str">
        <f>IF(OR(ISBLANK(B62), ISBLANK(F62)),"",IF($O62&gt;0,VLOOKUP(MAX($L62-1,'Életkor kategoriák'!I68),Kategóriák!$B$2:$I$111,6,FALSE),$M62))</f>
        <v/>
      </c>
      <c r="Q62" s="135" t="str">
        <f>IF(OR(ISBLANK(B62), ISBLANK(F62)),"",IF(AND(LEFT(B62,2)="OA",RIGHT(B62,2)="L4"),1900, IF($O62&gt;0,VLOOKUP(MIN($L62+1,'Életkor kategoriák'!J68),Kategóriák!$B$2:$I$111,7,FALSE),$N62)))</f>
        <v/>
      </c>
    </row>
    <row r="63" spans="1:17" customFormat="1" x14ac:dyDescent="0.2">
      <c r="A63" s="134"/>
      <c r="B63" s="83" t="str">
        <f>IF(A63 = "", "", VLOOKUP(A63,'1. Nevezési összesítő'!$A$3:$C$50,3,FALSE))</f>
        <v/>
      </c>
      <c r="C63" s="98"/>
      <c r="D63" s="98"/>
      <c r="E63" s="100"/>
      <c r="F63" s="105"/>
      <c r="G63" s="98"/>
      <c r="H63" s="83" t="str">
        <f t="shared" si="4"/>
        <v/>
      </c>
      <c r="I63" s="83" t="str">
        <f t="shared" si="5"/>
        <v/>
      </c>
      <c r="J63" s="83" t="str">
        <f t="shared" si="6"/>
        <v/>
      </c>
      <c r="K63" s="83" t="str">
        <f t="shared" si="7"/>
        <v/>
      </c>
      <c r="L63" s="83" t="str">
        <f>IF(OR(ISBLANK(B63), ISBLANK(F63)),"",INDEX(Kategóriák!$B$2:$E$111, MATCH(B63, Kategóriák!$E$2:$E$111, 0), 1))</f>
        <v/>
      </c>
      <c r="M63" s="83" t="str">
        <f>IF(OR(ISBLANK(B63), ISBLANK(F63)),"",VLOOKUP($L63,Kategóriák!$B$2:$I$111,6,FALSE))</f>
        <v/>
      </c>
      <c r="N63" s="83" t="str">
        <f>IF(OR(ISBLANK(B63), ISBLANK(F63)),"",VLOOKUP($L63,Kategóriák!$B$2:$I$111,7,FALSE))</f>
        <v/>
      </c>
      <c r="O63" s="83" t="str">
        <f>IF(OR(ISBLANK(B63), ISBLANK(F63)),"",VLOOKUP(B63,Kategóriák!$E$2:$F$111,2,FALSE))</f>
        <v/>
      </c>
      <c r="P63" s="83" t="str">
        <f>IF(OR(ISBLANK(B63), ISBLANK(F63)),"",IF($O63&gt;0,VLOOKUP(MAX($L63-1,'Életkor kategoriák'!I69),Kategóriák!$B$2:$I$111,6,FALSE),$M63))</f>
        <v/>
      </c>
      <c r="Q63" s="135" t="str">
        <f>IF(OR(ISBLANK(B63), ISBLANK(F63)),"",IF(AND(LEFT(B63,2)="OA",RIGHT(B63,2)="L4"),1900, IF($O63&gt;0,VLOOKUP(MIN($L63+1,'Életkor kategoriák'!J69),Kategóriák!$B$2:$I$111,7,FALSE),$N63)))</f>
        <v/>
      </c>
    </row>
    <row r="64" spans="1:17" customFormat="1" x14ac:dyDescent="0.2">
      <c r="A64" s="134"/>
      <c r="B64" s="83" t="str">
        <f>IF(A64 = "", "", VLOOKUP(A64,'1. Nevezési összesítő'!$A$3:$C$50,3,FALSE))</f>
        <v/>
      </c>
      <c r="C64" s="98"/>
      <c r="D64" s="98"/>
      <c r="E64" s="100"/>
      <c r="F64" s="105"/>
      <c r="G64" s="98"/>
      <c r="H64" s="83" t="str">
        <f t="shared" si="4"/>
        <v/>
      </c>
      <c r="I64" s="83" t="str">
        <f t="shared" si="5"/>
        <v/>
      </c>
      <c r="J64" s="83" t="str">
        <f t="shared" si="6"/>
        <v/>
      </c>
      <c r="K64" s="83" t="str">
        <f t="shared" si="7"/>
        <v/>
      </c>
      <c r="L64" s="83" t="str">
        <f>IF(OR(ISBLANK(B64), ISBLANK(F64)),"",INDEX(Kategóriák!$B$2:$E$111, MATCH(B64, Kategóriák!$E$2:$E$111, 0), 1))</f>
        <v/>
      </c>
      <c r="M64" s="83" t="str">
        <f>IF(OR(ISBLANK(B64), ISBLANK(F64)),"",VLOOKUP($L64,Kategóriák!$B$2:$I$111,6,FALSE))</f>
        <v/>
      </c>
      <c r="N64" s="83" t="str">
        <f>IF(OR(ISBLANK(B64), ISBLANK(F64)),"",VLOOKUP($L64,Kategóriák!$B$2:$I$111,7,FALSE))</f>
        <v/>
      </c>
      <c r="O64" s="83" t="str">
        <f>IF(OR(ISBLANK(B64), ISBLANK(F64)),"",VLOOKUP(B64,Kategóriák!$E$2:$F$111,2,FALSE))</f>
        <v/>
      </c>
      <c r="P64" s="83" t="str">
        <f>IF(OR(ISBLANK(B64), ISBLANK(F64)),"",IF($O64&gt;0,VLOOKUP(MAX($L64-1,'Életkor kategoriák'!I70),Kategóriák!$B$2:$I$111,6,FALSE),$M64))</f>
        <v/>
      </c>
      <c r="Q64" s="135" t="str">
        <f>IF(OR(ISBLANK(B64), ISBLANK(F64)),"",IF(AND(LEFT(B64,2)="OA",RIGHT(B64,2)="L4"),1900, IF($O64&gt;0,VLOOKUP(MIN($L64+1,'Életkor kategoriák'!J70),Kategóriák!$B$2:$I$111,7,FALSE),$N64)))</f>
        <v/>
      </c>
    </row>
    <row r="65" spans="1:17" customFormat="1" x14ac:dyDescent="0.2">
      <c r="A65" s="134"/>
      <c r="B65" s="83" t="str">
        <f>IF(A65 = "", "", VLOOKUP(A65,'1. Nevezési összesítő'!$A$3:$C$50,3,FALSE))</f>
        <v/>
      </c>
      <c r="C65" s="98"/>
      <c r="D65" s="98"/>
      <c r="E65" s="100"/>
      <c r="F65" s="105"/>
      <c r="G65" s="98"/>
      <c r="H65" s="83" t="str">
        <f t="shared" si="4"/>
        <v/>
      </c>
      <c r="I65" s="83" t="str">
        <f t="shared" si="5"/>
        <v/>
      </c>
      <c r="J65" s="83" t="str">
        <f t="shared" si="6"/>
        <v/>
      </c>
      <c r="K65" s="83" t="str">
        <f t="shared" si="7"/>
        <v/>
      </c>
      <c r="L65" s="83" t="str">
        <f>IF(OR(ISBLANK(B65), ISBLANK(F65)),"",INDEX(Kategóriák!$B$2:$E$111, MATCH(B65, Kategóriák!$E$2:$E$111, 0), 1))</f>
        <v/>
      </c>
      <c r="M65" s="83" t="str">
        <f>IF(OR(ISBLANK(B65), ISBLANK(F65)),"",VLOOKUP($L65,Kategóriák!$B$2:$I$111,6,FALSE))</f>
        <v/>
      </c>
      <c r="N65" s="83" t="str">
        <f>IF(OR(ISBLANK(B65), ISBLANK(F65)),"",VLOOKUP($L65,Kategóriák!$B$2:$I$111,7,FALSE))</f>
        <v/>
      </c>
      <c r="O65" s="83" t="str">
        <f>IF(OR(ISBLANK(B65), ISBLANK(F65)),"",VLOOKUP(B65,Kategóriák!$E$2:$F$111,2,FALSE))</f>
        <v/>
      </c>
      <c r="P65" s="83" t="str">
        <f>IF(OR(ISBLANK(B65), ISBLANK(F65)),"",IF($O65&gt;0,VLOOKUP(MAX($L65-1,'Életkor kategoriák'!I71),Kategóriák!$B$2:$I$111,6,FALSE),$M65))</f>
        <v/>
      </c>
      <c r="Q65" s="135" t="str">
        <f>IF(OR(ISBLANK(B65), ISBLANK(F65)),"",IF(AND(LEFT(B65,2)="OA",RIGHT(B65,2)="L4"),1900, IF($O65&gt;0,VLOOKUP(MIN($L65+1,'Életkor kategoriák'!J71),Kategóriák!$B$2:$I$111,7,FALSE),$N65)))</f>
        <v/>
      </c>
    </row>
    <row r="66" spans="1:17" customFormat="1" x14ac:dyDescent="0.2">
      <c r="A66" s="134"/>
      <c r="B66" s="83" t="str">
        <f>IF(A66 = "", "", VLOOKUP(A66,'1. Nevezési összesítő'!$A$3:$C$50,3,FALSE))</f>
        <v/>
      </c>
      <c r="C66" s="98"/>
      <c r="D66" s="98"/>
      <c r="E66" s="100"/>
      <c r="F66" s="105"/>
      <c r="G66" s="98"/>
      <c r="H66" s="83" t="str">
        <f t="shared" si="4"/>
        <v/>
      </c>
      <c r="I66" s="83" t="str">
        <f t="shared" si="5"/>
        <v/>
      </c>
      <c r="J66" s="83" t="str">
        <f t="shared" si="6"/>
        <v/>
      </c>
      <c r="K66" s="83" t="str">
        <f t="shared" si="7"/>
        <v/>
      </c>
      <c r="L66" s="83" t="str">
        <f>IF(OR(ISBLANK(B66), ISBLANK(F66)),"",INDEX(Kategóriák!$B$2:$E$111, MATCH(B66, Kategóriák!$E$2:$E$111, 0), 1))</f>
        <v/>
      </c>
      <c r="M66" s="83" t="str">
        <f>IF(OR(ISBLANK(B66), ISBLANK(F66)),"",VLOOKUP($L66,Kategóriák!$B$2:$I$111,6,FALSE))</f>
        <v/>
      </c>
      <c r="N66" s="83" t="str">
        <f>IF(OR(ISBLANK(B66), ISBLANK(F66)),"",VLOOKUP($L66,Kategóriák!$B$2:$I$111,7,FALSE))</f>
        <v/>
      </c>
      <c r="O66" s="83" t="str">
        <f>IF(OR(ISBLANK(B66), ISBLANK(F66)),"",VLOOKUP(B66,Kategóriák!$E$2:$F$111,2,FALSE))</f>
        <v/>
      </c>
      <c r="P66" s="83" t="str">
        <f>IF(OR(ISBLANK(B66), ISBLANK(F66)),"",IF($O66&gt;0,VLOOKUP(MAX($L66-1,'Életkor kategoriák'!I72),Kategóriák!$B$2:$I$111,6,FALSE),$M66))</f>
        <v/>
      </c>
      <c r="Q66" s="135" t="str">
        <f>IF(OR(ISBLANK(B66), ISBLANK(F66)),"",IF(AND(LEFT(B66,2)="OA",RIGHT(B66,2)="L4"),1900, IF($O66&gt;0,VLOOKUP(MIN($L66+1,'Életkor kategoriák'!J72),Kategóriák!$B$2:$I$111,7,FALSE),$N66)))</f>
        <v/>
      </c>
    </row>
    <row r="67" spans="1:17" customFormat="1" x14ac:dyDescent="0.2">
      <c r="A67" s="134"/>
      <c r="B67" s="83" t="str">
        <f>IF(A67 = "", "", VLOOKUP(A67,'1. Nevezési összesítő'!$A$3:$C$50,3,FALSE))</f>
        <v/>
      </c>
      <c r="C67" s="98"/>
      <c r="D67" s="98"/>
      <c r="E67" s="100"/>
      <c r="F67" s="105"/>
      <c r="G67" s="98"/>
      <c r="H67" s="83" t="str">
        <f t="shared" si="4"/>
        <v/>
      </c>
      <c r="I67" s="83" t="str">
        <f t="shared" si="5"/>
        <v/>
      </c>
      <c r="J67" s="83" t="str">
        <f t="shared" si="6"/>
        <v/>
      </c>
      <c r="K67" s="83" t="str">
        <f t="shared" si="7"/>
        <v/>
      </c>
      <c r="L67" s="83" t="str">
        <f>IF(OR(ISBLANK(B67), ISBLANK(F67)),"",INDEX(Kategóriák!$B$2:$E$111, MATCH(B67, Kategóriák!$E$2:$E$111, 0), 1))</f>
        <v/>
      </c>
      <c r="M67" s="83" t="str">
        <f>IF(OR(ISBLANK(B67), ISBLANK(F67)),"",VLOOKUP($L67,Kategóriák!$B$2:$I$111,6,FALSE))</f>
        <v/>
      </c>
      <c r="N67" s="83" t="str">
        <f>IF(OR(ISBLANK(B67), ISBLANK(F67)),"",VLOOKUP($L67,Kategóriák!$B$2:$I$111,7,FALSE))</f>
        <v/>
      </c>
      <c r="O67" s="83" t="str">
        <f>IF(OR(ISBLANK(B67), ISBLANK(F67)),"",VLOOKUP(B67,Kategóriák!$E$2:$F$111,2,FALSE))</f>
        <v/>
      </c>
      <c r="P67" s="83" t="str">
        <f>IF(OR(ISBLANK(B67), ISBLANK(F67)),"",IF($O67&gt;0,VLOOKUP(MAX($L67-1,'Életkor kategoriák'!I73),Kategóriák!$B$2:$I$111,6,FALSE),$M67))</f>
        <v/>
      </c>
      <c r="Q67" s="135" t="str">
        <f>IF(OR(ISBLANK(B67), ISBLANK(F67)),"",IF(AND(LEFT(B67,2)="OA",RIGHT(B67,2)="L4"),1900, IF($O67&gt;0,VLOOKUP(MIN($L67+1,'Életkor kategoriák'!J73),Kategóriák!$B$2:$I$111,7,FALSE),$N67)))</f>
        <v/>
      </c>
    </row>
    <row r="68" spans="1:17" customFormat="1" x14ac:dyDescent="0.2">
      <c r="A68" s="134"/>
      <c r="B68" s="83" t="str">
        <f>IF(A68 = "", "", VLOOKUP(A68,'1. Nevezési összesítő'!$A$3:$C$50,3,FALSE))</f>
        <v/>
      </c>
      <c r="C68" s="98"/>
      <c r="D68" s="98"/>
      <c r="E68" s="100"/>
      <c r="F68" s="105"/>
      <c r="G68" s="98"/>
      <c r="H68" s="83" t="str">
        <f t="shared" si="4"/>
        <v/>
      </c>
      <c r="I68" s="83" t="str">
        <f t="shared" si="5"/>
        <v/>
      </c>
      <c r="J68" s="83" t="str">
        <f t="shared" si="6"/>
        <v/>
      </c>
      <c r="K68" s="83" t="str">
        <f t="shared" si="7"/>
        <v/>
      </c>
      <c r="L68" s="83" t="str">
        <f>IF(OR(ISBLANK(B68), ISBLANK(F68)),"",INDEX(Kategóriák!$B$2:$E$111, MATCH(B68, Kategóriák!$E$2:$E$111, 0), 1))</f>
        <v/>
      </c>
      <c r="M68" s="83" t="str">
        <f>IF(OR(ISBLANK(B68), ISBLANK(F68)),"",VLOOKUP($L68,Kategóriák!$B$2:$I$111,6,FALSE))</f>
        <v/>
      </c>
      <c r="N68" s="83" t="str">
        <f>IF(OR(ISBLANK(B68), ISBLANK(F68)),"",VLOOKUP($L68,Kategóriák!$B$2:$I$111,7,FALSE))</f>
        <v/>
      </c>
      <c r="O68" s="83" t="str">
        <f>IF(OR(ISBLANK(B68), ISBLANK(F68)),"",VLOOKUP(B68,Kategóriák!$E$2:$F$111,2,FALSE))</f>
        <v/>
      </c>
      <c r="P68" s="83" t="str">
        <f>IF(OR(ISBLANK(B68), ISBLANK(F68)),"",IF($O68&gt;0,VLOOKUP(MAX($L68-1,'Életkor kategoriák'!I74),Kategóriák!$B$2:$I$111,6,FALSE),$M68))</f>
        <v/>
      </c>
      <c r="Q68" s="135" t="str">
        <f>IF(OR(ISBLANK(B68), ISBLANK(F68)),"",IF(AND(LEFT(B68,2)="OA",RIGHT(B68,2)="L4"),1900, IF($O68&gt;0,VLOOKUP(MIN($L68+1,'Életkor kategoriák'!J74),Kategóriák!$B$2:$I$111,7,FALSE),$N68)))</f>
        <v/>
      </c>
    </row>
    <row r="69" spans="1:17" customFormat="1" x14ac:dyDescent="0.2">
      <c r="A69" s="134"/>
      <c r="B69" s="83" t="str">
        <f>IF(A69 = "", "", VLOOKUP(A69,'1. Nevezési összesítő'!$A$3:$C$50,3,FALSE))</f>
        <v/>
      </c>
      <c r="C69" s="98"/>
      <c r="D69" s="98"/>
      <c r="E69" s="100"/>
      <c r="F69" s="105"/>
      <c r="G69" s="98"/>
      <c r="H69" s="83" t="str">
        <f t="shared" ref="H69:H132" si="8">IF(ISBLANK(F69),"",AND(ISNUMBER(F69), ISNUMBER(DAY(F69))))</f>
        <v/>
      </c>
      <c r="I69" s="83" t="str">
        <f t="shared" ref="I69:I132" si="9">IF(OR(ISBLANK(B69), ISBLANK(F69)),"",AND(K69&gt;=Q69,K69&lt;=P69))</f>
        <v/>
      </c>
      <c r="J69" s="83" t="str">
        <f t="shared" ref="J69:J132" si="10">IF(OR(ISBLANK(B69), ISBLANK(F69)),"",AND(NOT(AND(K69&gt;=N69,K69&lt;=M69)),I69))</f>
        <v/>
      </c>
      <c r="K69" s="83" t="str">
        <f t="shared" ref="K69:K132" si="11">IF(ISBLANK(F69),"",YEAR(F69))</f>
        <v/>
      </c>
      <c r="L69" s="83" t="str">
        <f>IF(OR(ISBLANK(B69), ISBLANK(F69)),"",INDEX(Kategóriák!$B$2:$E$111, MATCH(B69, Kategóriák!$E$2:$E$111, 0), 1))</f>
        <v/>
      </c>
      <c r="M69" s="83" t="str">
        <f>IF(OR(ISBLANK(B69), ISBLANK(F69)),"",VLOOKUP($L69,Kategóriák!$B$2:$I$111,6,FALSE))</f>
        <v/>
      </c>
      <c r="N69" s="83" t="str">
        <f>IF(OR(ISBLANK(B69), ISBLANK(F69)),"",VLOOKUP($L69,Kategóriák!$B$2:$I$111,7,FALSE))</f>
        <v/>
      </c>
      <c r="O69" s="83" t="str">
        <f>IF(OR(ISBLANK(B69), ISBLANK(F69)),"",VLOOKUP(B69,Kategóriák!$E$2:$F$111,2,FALSE))</f>
        <v/>
      </c>
      <c r="P69" s="83" t="str">
        <f>IF(OR(ISBLANK(B69), ISBLANK(F69)),"",IF($O69&gt;0,VLOOKUP(MAX($L69-1,'Életkor kategoriák'!I75),Kategóriák!$B$2:$I$111,6,FALSE),$M69))</f>
        <v/>
      </c>
      <c r="Q69" s="135" t="str">
        <f>IF(OR(ISBLANK(B69), ISBLANK(F69)),"",IF(AND(LEFT(B69,2)="OA",RIGHT(B69,2)="L4"),1900, IF($O69&gt;0,VLOOKUP(MIN($L69+1,'Életkor kategoriák'!J75),Kategóriák!$B$2:$I$111,7,FALSE),$N69)))</f>
        <v/>
      </c>
    </row>
    <row r="70" spans="1:17" customFormat="1" x14ac:dyDescent="0.2">
      <c r="A70" s="134"/>
      <c r="B70" s="83" t="str">
        <f>IF(A70 = "", "", VLOOKUP(A70,'1. Nevezési összesítő'!$A$3:$C$50,3,FALSE))</f>
        <v/>
      </c>
      <c r="C70" s="98"/>
      <c r="D70" s="98"/>
      <c r="E70" s="100"/>
      <c r="F70" s="105"/>
      <c r="G70" s="98"/>
      <c r="H70" s="83" t="str">
        <f t="shared" si="8"/>
        <v/>
      </c>
      <c r="I70" s="83" t="str">
        <f t="shared" si="9"/>
        <v/>
      </c>
      <c r="J70" s="83" t="str">
        <f t="shared" si="10"/>
        <v/>
      </c>
      <c r="K70" s="83" t="str">
        <f t="shared" si="11"/>
        <v/>
      </c>
      <c r="L70" s="83" t="str">
        <f>IF(OR(ISBLANK(B70), ISBLANK(F70)),"",INDEX(Kategóriák!$B$2:$E$111, MATCH(B70, Kategóriák!$E$2:$E$111, 0), 1))</f>
        <v/>
      </c>
      <c r="M70" s="83" t="str">
        <f>IF(OR(ISBLANK(B70), ISBLANK(F70)),"",VLOOKUP($L70,Kategóriák!$B$2:$I$111,6,FALSE))</f>
        <v/>
      </c>
      <c r="N70" s="83" t="str">
        <f>IF(OR(ISBLANK(B70), ISBLANK(F70)),"",VLOOKUP($L70,Kategóriák!$B$2:$I$111,7,FALSE))</f>
        <v/>
      </c>
      <c r="O70" s="83" t="str">
        <f>IF(OR(ISBLANK(B70), ISBLANK(F70)),"",VLOOKUP(B70,Kategóriák!$E$2:$F$111,2,FALSE))</f>
        <v/>
      </c>
      <c r="P70" s="83" t="str">
        <f>IF(OR(ISBLANK(B70), ISBLANK(F70)),"",IF($O70&gt;0,VLOOKUP(MAX($L70-1,'Életkor kategoriák'!I76),Kategóriák!$B$2:$I$111,6,FALSE),$M70))</f>
        <v/>
      </c>
      <c r="Q70" s="135" t="str">
        <f>IF(OR(ISBLANK(B70), ISBLANK(F70)),"",IF(AND(LEFT(B70,2)="OA",RIGHT(B70,2)="L4"),1900, IF($O70&gt;0,VLOOKUP(MIN($L70+1,'Életkor kategoriák'!J76),Kategóriák!$B$2:$I$111,7,FALSE),$N70)))</f>
        <v/>
      </c>
    </row>
    <row r="71" spans="1:17" customFormat="1" x14ac:dyDescent="0.2">
      <c r="A71" s="134"/>
      <c r="B71" s="83" t="str">
        <f>IF(A71 = "", "", VLOOKUP(A71,'1. Nevezési összesítő'!$A$3:$C$50,3,FALSE))</f>
        <v/>
      </c>
      <c r="C71" s="98"/>
      <c r="D71" s="98"/>
      <c r="E71" s="100"/>
      <c r="F71" s="105"/>
      <c r="G71" s="98"/>
      <c r="H71" s="83" t="str">
        <f t="shared" si="8"/>
        <v/>
      </c>
      <c r="I71" s="83" t="str">
        <f t="shared" si="9"/>
        <v/>
      </c>
      <c r="J71" s="83" t="str">
        <f t="shared" si="10"/>
        <v/>
      </c>
      <c r="K71" s="83" t="str">
        <f t="shared" si="11"/>
        <v/>
      </c>
      <c r="L71" s="83" t="str">
        <f>IF(OR(ISBLANK(B71), ISBLANK(F71)),"",INDEX(Kategóriák!$B$2:$E$111, MATCH(B71, Kategóriák!$E$2:$E$111, 0), 1))</f>
        <v/>
      </c>
      <c r="M71" s="83" t="str">
        <f>IF(OR(ISBLANK(B71), ISBLANK(F71)),"",VLOOKUP($L71,Kategóriák!$B$2:$I$111,6,FALSE))</f>
        <v/>
      </c>
      <c r="N71" s="83" t="str">
        <f>IF(OR(ISBLANK(B71), ISBLANK(F71)),"",VLOOKUP($L71,Kategóriák!$B$2:$I$111,7,FALSE))</f>
        <v/>
      </c>
      <c r="O71" s="83" t="str">
        <f>IF(OR(ISBLANK(B71), ISBLANK(F71)),"",VLOOKUP(B71,Kategóriák!$E$2:$F$111,2,FALSE))</f>
        <v/>
      </c>
      <c r="P71" s="83" t="str">
        <f>IF(OR(ISBLANK(B71), ISBLANK(F71)),"",IF($O71&gt;0,VLOOKUP(MAX($L71-1,'Életkor kategoriák'!I77),Kategóriák!$B$2:$I$111,6,FALSE),$M71))</f>
        <v/>
      </c>
      <c r="Q71" s="135" t="str">
        <f>IF(OR(ISBLANK(B71), ISBLANK(F71)),"",IF(AND(LEFT(B71,2)="OA",RIGHT(B71,2)="L4"),1900, IF($O71&gt;0,VLOOKUP(MIN($L71+1,'Életkor kategoriák'!J77),Kategóriák!$B$2:$I$111,7,FALSE),$N71)))</f>
        <v/>
      </c>
    </row>
    <row r="72" spans="1:17" customFormat="1" x14ac:dyDescent="0.2">
      <c r="A72" s="134"/>
      <c r="B72" s="83" t="str">
        <f>IF(A72 = "", "", VLOOKUP(A72,'1. Nevezési összesítő'!$A$3:$C$50,3,FALSE))</f>
        <v/>
      </c>
      <c r="C72" s="98"/>
      <c r="D72" s="98"/>
      <c r="E72" s="100"/>
      <c r="F72" s="105"/>
      <c r="G72" s="98"/>
      <c r="H72" s="83" t="str">
        <f t="shared" si="8"/>
        <v/>
      </c>
      <c r="I72" s="83" t="str">
        <f t="shared" si="9"/>
        <v/>
      </c>
      <c r="J72" s="83" t="str">
        <f t="shared" si="10"/>
        <v/>
      </c>
      <c r="K72" s="83" t="str">
        <f t="shared" si="11"/>
        <v/>
      </c>
      <c r="L72" s="83" t="str">
        <f>IF(OR(ISBLANK(B72), ISBLANK(F72)),"",INDEX(Kategóriák!$B$2:$E$111, MATCH(B72, Kategóriák!$E$2:$E$111, 0), 1))</f>
        <v/>
      </c>
      <c r="M72" s="83" t="str">
        <f>IF(OR(ISBLANK(B72), ISBLANK(F72)),"",VLOOKUP($L72,Kategóriák!$B$2:$I$111,6,FALSE))</f>
        <v/>
      </c>
      <c r="N72" s="83" t="str">
        <f>IF(OR(ISBLANK(B72), ISBLANK(F72)),"",VLOOKUP($L72,Kategóriák!$B$2:$I$111,7,FALSE))</f>
        <v/>
      </c>
      <c r="O72" s="83" t="str">
        <f>IF(OR(ISBLANK(B72), ISBLANK(F72)),"",VLOOKUP(B72,Kategóriák!$E$2:$F$111,2,FALSE))</f>
        <v/>
      </c>
      <c r="P72" s="83" t="str">
        <f>IF(OR(ISBLANK(B72), ISBLANK(F72)),"",IF($O72&gt;0,VLOOKUP(MAX($L72-1,'Életkor kategoriák'!I78),Kategóriák!$B$2:$I$111,6,FALSE),$M72))</f>
        <v/>
      </c>
      <c r="Q72" s="135" t="str">
        <f>IF(OR(ISBLANK(B72), ISBLANK(F72)),"",IF(AND(LEFT(B72,2)="OA",RIGHT(B72,2)="L4"),1900, IF($O72&gt;0,VLOOKUP(MIN($L72+1,'Életkor kategoriák'!J78),Kategóriák!$B$2:$I$111,7,FALSE),$N72)))</f>
        <v/>
      </c>
    </row>
    <row r="73" spans="1:17" customFormat="1" x14ac:dyDescent="0.2">
      <c r="A73" s="134"/>
      <c r="B73" s="83" t="str">
        <f>IF(A73 = "", "", VLOOKUP(A73,'1. Nevezési összesítő'!$A$3:$C$50,3,FALSE))</f>
        <v/>
      </c>
      <c r="C73" s="98"/>
      <c r="D73" s="98"/>
      <c r="E73" s="100"/>
      <c r="F73" s="105"/>
      <c r="G73" s="98"/>
      <c r="H73" s="83" t="str">
        <f t="shared" si="8"/>
        <v/>
      </c>
      <c r="I73" s="83" t="str">
        <f t="shared" si="9"/>
        <v/>
      </c>
      <c r="J73" s="83" t="str">
        <f t="shared" si="10"/>
        <v/>
      </c>
      <c r="K73" s="83" t="str">
        <f t="shared" si="11"/>
        <v/>
      </c>
      <c r="L73" s="83" t="str">
        <f>IF(OR(ISBLANK(B73), ISBLANK(F73)),"",INDEX(Kategóriák!$B$2:$E$111, MATCH(B73, Kategóriák!$E$2:$E$111, 0), 1))</f>
        <v/>
      </c>
      <c r="M73" s="83" t="str">
        <f>IF(OR(ISBLANK(B73), ISBLANK(F73)),"",VLOOKUP($L73,Kategóriák!$B$2:$I$111,6,FALSE))</f>
        <v/>
      </c>
      <c r="N73" s="83" t="str">
        <f>IF(OR(ISBLANK(B73), ISBLANK(F73)),"",VLOOKUP($L73,Kategóriák!$B$2:$I$111,7,FALSE))</f>
        <v/>
      </c>
      <c r="O73" s="83" t="str">
        <f>IF(OR(ISBLANK(B73), ISBLANK(F73)),"",VLOOKUP(B73,Kategóriák!$E$2:$F$111,2,FALSE))</f>
        <v/>
      </c>
      <c r="P73" s="83" t="str">
        <f>IF(OR(ISBLANK(B73), ISBLANK(F73)),"",IF($O73&gt;0,VLOOKUP(MAX($L73-1,'Életkor kategoriák'!I79),Kategóriák!$B$2:$I$111,6,FALSE),$M73))</f>
        <v/>
      </c>
      <c r="Q73" s="135" t="str">
        <f>IF(OR(ISBLANK(B73), ISBLANK(F73)),"",IF(AND(LEFT(B73,2)="OA",RIGHT(B73,2)="L4"),1900, IF($O73&gt;0,VLOOKUP(MIN($L73+1,'Életkor kategoriák'!J79),Kategóriák!$B$2:$I$111,7,FALSE),$N73)))</f>
        <v/>
      </c>
    </row>
    <row r="74" spans="1:17" customFormat="1" x14ac:dyDescent="0.2">
      <c r="A74" s="134"/>
      <c r="B74" s="83" t="str">
        <f>IF(A74 = "", "", VLOOKUP(A74,'1. Nevezési összesítő'!$A$3:$C$50,3,FALSE))</f>
        <v/>
      </c>
      <c r="C74" s="98"/>
      <c r="D74" s="98"/>
      <c r="E74" s="100"/>
      <c r="F74" s="105"/>
      <c r="G74" s="98"/>
      <c r="H74" s="83" t="str">
        <f t="shared" si="8"/>
        <v/>
      </c>
      <c r="I74" s="83" t="str">
        <f t="shared" si="9"/>
        <v/>
      </c>
      <c r="J74" s="83" t="str">
        <f t="shared" si="10"/>
        <v/>
      </c>
      <c r="K74" s="83" t="str">
        <f t="shared" si="11"/>
        <v/>
      </c>
      <c r="L74" s="83" t="str">
        <f>IF(OR(ISBLANK(B74), ISBLANK(F74)),"",INDEX(Kategóriák!$B$2:$E$111, MATCH(B74, Kategóriák!$E$2:$E$111, 0), 1))</f>
        <v/>
      </c>
      <c r="M74" s="83" t="str">
        <f>IF(OR(ISBLANK(B74), ISBLANK(F74)),"",VLOOKUP($L74,Kategóriák!$B$2:$I$111,6,FALSE))</f>
        <v/>
      </c>
      <c r="N74" s="83" t="str">
        <f>IF(OR(ISBLANK(B74), ISBLANK(F74)),"",VLOOKUP($L74,Kategóriák!$B$2:$I$111,7,FALSE))</f>
        <v/>
      </c>
      <c r="O74" s="83" t="str">
        <f>IF(OR(ISBLANK(B74), ISBLANK(F74)),"",VLOOKUP(B74,Kategóriák!$E$2:$F$111,2,FALSE))</f>
        <v/>
      </c>
      <c r="P74" s="83" t="str">
        <f>IF(OR(ISBLANK(B74), ISBLANK(F74)),"",IF($O74&gt;0,VLOOKUP(MAX($L74-1,'Életkor kategoriák'!I80),Kategóriák!$B$2:$I$111,6,FALSE),$M74))</f>
        <v/>
      </c>
      <c r="Q74" s="135" t="str">
        <f>IF(OR(ISBLANK(B74), ISBLANK(F74)),"",IF(AND(LEFT(B74,2)="OA",RIGHT(B74,2)="L4"),1900, IF($O74&gt;0,VLOOKUP(MIN($L74+1,'Életkor kategoriák'!J80),Kategóriák!$B$2:$I$111,7,FALSE),$N74)))</f>
        <v/>
      </c>
    </row>
    <row r="75" spans="1:17" customFormat="1" x14ac:dyDescent="0.2">
      <c r="A75" s="134"/>
      <c r="B75" s="83" t="str">
        <f>IF(A75 = "", "", VLOOKUP(A75,'1. Nevezési összesítő'!$A$3:$C$50,3,FALSE))</f>
        <v/>
      </c>
      <c r="C75" s="98"/>
      <c r="D75" s="98"/>
      <c r="E75" s="100"/>
      <c r="F75" s="105"/>
      <c r="G75" s="98"/>
      <c r="H75" s="83" t="str">
        <f t="shared" si="8"/>
        <v/>
      </c>
      <c r="I75" s="83" t="str">
        <f t="shared" si="9"/>
        <v/>
      </c>
      <c r="J75" s="83" t="str">
        <f t="shared" si="10"/>
        <v/>
      </c>
      <c r="K75" s="83" t="str">
        <f t="shared" si="11"/>
        <v/>
      </c>
      <c r="L75" s="83" t="str">
        <f>IF(OR(ISBLANK(B75), ISBLANK(F75)),"",INDEX(Kategóriák!$B$2:$E$111, MATCH(B75, Kategóriák!$E$2:$E$111, 0), 1))</f>
        <v/>
      </c>
      <c r="M75" s="83" t="str">
        <f>IF(OR(ISBLANK(B75), ISBLANK(F75)),"",VLOOKUP($L75,Kategóriák!$B$2:$I$111,6,FALSE))</f>
        <v/>
      </c>
      <c r="N75" s="83" t="str">
        <f>IF(OR(ISBLANK(B75), ISBLANK(F75)),"",VLOOKUP($L75,Kategóriák!$B$2:$I$111,7,FALSE))</f>
        <v/>
      </c>
      <c r="O75" s="83" t="str">
        <f>IF(OR(ISBLANK(B75), ISBLANK(F75)),"",VLOOKUP(B75,Kategóriák!$E$2:$F$111,2,FALSE))</f>
        <v/>
      </c>
      <c r="P75" s="83" t="str">
        <f>IF(OR(ISBLANK(B75), ISBLANK(F75)),"",IF($O75&gt;0,VLOOKUP(MAX($L75-1,'Életkor kategoriák'!I81),Kategóriák!$B$2:$I$111,6,FALSE),$M75))</f>
        <v/>
      </c>
      <c r="Q75" s="135" t="str">
        <f>IF(OR(ISBLANK(B75), ISBLANK(F75)),"",IF(AND(LEFT(B75,2)="OA",RIGHT(B75,2)="L4"),1900, IF($O75&gt;0,VLOOKUP(MIN($L75+1,'Életkor kategoriák'!J81),Kategóriák!$B$2:$I$111,7,FALSE),$N75)))</f>
        <v/>
      </c>
    </row>
    <row r="76" spans="1:17" customFormat="1" x14ac:dyDescent="0.2">
      <c r="A76" s="134"/>
      <c r="B76" s="83" t="str">
        <f>IF(A76 = "", "", VLOOKUP(A76,'1. Nevezési összesítő'!$A$3:$C$50,3,FALSE))</f>
        <v/>
      </c>
      <c r="C76" s="98"/>
      <c r="D76" s="98"/>
      <c r="E76" s="100"/>
      <c r="F76" s="105"/>
      <c r="G76" s="98"/>
      <c r="H76" s="83" t="str">
        <f t="shared" si="8"/>
        <v/>
      </c>
      <c r="I76" s="83" t="str">
        <f t="shared" si="9"/>
        <v/>
      </c>
      <c r="J76" s="83" t="str">
        <f t="shared" si="10"/>
        <v/>
      </c>
      <c r="K76" s="83" t="str">
        <f t="shared" si="11"/>
        <v/>
      </c>
      <c r="L76" s="83" t="str">
        <f>IF(OR(ISBLANK(B76), ISBLANK(F76)),"",INDEX(Kategóriák!$B$2:$E$111, MATCH(B76, Kategóriák!$E$2:$E$111, 0), 1))</f>
        <v/>
      </c>
      <c r="M76" s="83" t="str">
        <f>IF(OR(ISBLANK(B76), ISBLANK(F76)),"",VLOOKUP($L76,Kategóriák!$B$2:$I$111,6,FALSE))</f>
        <v/>
      </c>
      <c r="N76" s="83" t="str">
        <f>IF(OR(ISBLANK(B76), ISBLANK(F76)),"",VLOOKUP($L76,Kategóriák!$B$2:$I$111,7,FALSE))</f>
        <v/>
      </c>
      <c r="O76" s="83" t="str">
        <f>IF(OR(ISBLANK(B76), ISBLANK(F76)),"",VLOOKUP(B76,Kategóriák!$E$2:$F$111,2,FALSE))</f>
        <v/>
      </c>
      <c r="P76" s="83" t="str">
        <f>IF(OR(ISBLANK(B76), ISBLANK(F76)),"",IF($O76&gt;0,VLOOKUP(MAX($L76-1,'Életkor kategoriák'!I82),Kategóriák!$B$2:$I$111,6,FALSE),$M76))</f>
        <v/>
      </c>
      <c r="Q76" s="135" t="str">
        <f>IF(OR(ISBLANK(B76), ISBLANK(F76)),"",IF(AND(LEFT(B76,2)="OA",RIGHT(B76,2)="L4"),1900, IF($O76&gt;0,VLOOKUP(MIN($L76+1,'Életkor kategoriák'!J82),Kategóriák!$B$2:$I$111,7,FALSE),$N76)))</f>
        <v/>
      </c>
    </row>
    <row r="77" spans="1:17" customFormat="1" x14ac:dyDescent="0.2">
      <c r="A77" s="134"/>
      <c r="B77" s="83" t="str">
        <f>IF(A77 = "", "", VLOOKUP(A77,'1. Nevezési összesítő'!$A$3:$C$50,3,FALSE))</f>
        <v/>
      </c>
      <c r="C77" s="98"/>
      <c r="D77" s="98"/>
      <c r="E77" s="100"/>
      <c r="F77" s="105"/>
      <c r="G77" s="98"/>
      <c r="H77" s="83" t="str">
        <f t="shared" si="8"/>
        <v/>
      </c>
      <c r="I77" s="83" t="str">
        <f t="shared" si="9"/>
        <v/>
      </c>
      <c r="J77" s="83" t="str">
        <f t="shared" si="10"/>
        <v/>
      </c>
      <c r="K77" s="83" t="str">
        <f t="shared" si="11"/>
        <v/>
      </c>
      <c r="L77" s="83" t="str">
        <f>IF(OR(ISBLANK(B77), ISBLANK(F77)),"",INDEX(Kategóriák!$B$2:$E$111, MATCH(B77, Kategóriák!$E$2:$E$111, 0), 1))</f>
        <v/>
      </c>
      <c r="M77" s="83" t="str">
        <f>IF(OR(ISBLANK(B77), ISBLANK(F77)),"",VLOOKUP($L77,Kategóriák!$B$2:$I$111,6,FALSE))</f>
        <v/>
      </c>
      <c r="N77" s="83" t="str">
        <f>IF(OR(ISBLANK(B77), ISBLANK(F77)),"",VLOOKUP($L77,Kategóriák!$B$2:$I$111,7,FALSE))</f>
        <v/>
      </c>
      <c r="O77" s="83" t="str">
        <f>IF(OR(ISBLANK(B77), ISBLANK(F77)),"",VLOOKUP(B77,Kategóriák!$E$2:$F$111,2,FALSE))</f>
        <v/>
      </c>
      <c r="P77" s="83" t="str">
        <f>IF(OR(ISBLANK(B77), ISBLANK(F77)),"",IF($O77&gt;0,VLOOKUP(MAX($L77-1,'Életkor kategoriák'!I83),Kategóriák!$B$2:$I$111,6,FALSE),$M77))</f>
        <v/>
      </c>
      <c r="Q77" s="135" t="str">
        <f>IF(OR(ISBLANK(B77), ISBLANK(F77)),"",IF(AND(LEFT(B77,2)="OA",RIGHT(B77,2)="L4"),1900, IF($O77&gt;0,VLOOKUP(MIN($L77+1,'Életkor kategoriák'!J83),Kategóriák!$B$2:$I$111,7,FALSE),$N77)))</f>
        <v/>
      </c>
    </row>
    <row r="78" spans="1:17" customFormat="1" x14ac:dyDescent="0.2">
      <c r="A78" s="134"/>
      <c r="B78" s="83" t="str">
        <f>IF(A78 = "", "", VLOOKUP(A78,'1. Nevezési összesítő'!$A$3:$C$50,3,FALSE))</f>
        <v/>
      </c>
      <c r="C78" s="98"/>
      <c r="D78" s="98"/>
      <c r="E78" s="100"/>
      <c r="F78" s="105"/>
      <c r="G78" s="98"/>
      <c r="H78" s="83" t="str">
        <f t="shared" si="8"/>
        <v/>
      </c>
      <c r="I78" s="83" t="str">
        <f t="shared" si="9"/>
        <v/>
      </c>
      <c r="J78" s="83" t="str">
        <f t="shared" si="10"/>
        <v/>
      </c>
      <c r="K78" s="83" t="str">
        <f t="shared" si="11"/>
        <v/>
      </c>
      <c r="L78" s="83" t="str">
        <f>IF(OR(ISBLANK(B78), ISBLANK(F78)),"",INDEX(Kategóriák!$B$2:$E$111, MATCH(B78, Kategóriák!$E$2:$E$111, 0), 1))</f>
        <v/>
      </c>
      <c r="M78" s="83" t="str">
        <f>IF(OR(ISBLANK(B78), ISBLANK(F78)),"",VLOOKUP($L78,Kategóriák!$B$2:$I$111,6,FALSE))</f>
        <v/>
      </c>
      <c r="N78" s="83" t="str">
        <f>IF(OR(ISBLANK(B78), ISBLANK(F78)),"",VLOOKUP($L78,Kategóriák!$B$2:$I$111,7,FALSE))</f>
        <v/>
      </c>
      <c r="O78" s="83" t="str">
        <f>IF(OR(ISBLANK(B78), ISBLANK(F78)),"",VLOOKUP(B78,Kategóriák!$E$2:$F$111,2,FALSE))</f>
        <v/>
      </c>
      <c r="P78" s="83" t="str">
        <f>IF(OR(ISBLANK(B78), ISBLANK(F78)),"",IF($O78&gt;0,VLOOKUP(MAX($L78-1,'Életkor kategoriák'!I84),Kategóriák!$B$2:$I$111,6,FALSE),$M78))</f>
        <v/>
      </c>
      <c r="Q78" s="135" t="str">
        <f>IF(OR(ISBLANK(B78), ISBLANK(F78)),"",IF(AND(LEFT(B78,2)="OA",RIGHT(B78,2)="L4"),1900, IF($O78&gt;0,VLOOKUP(MIN($L78+1,'Életkor kategoriák'!J84),Kategóriák!$B$2:$I$111,7,FALSE),$N78)))</f>
        <v/>
      </c>
    </row>
    <row r="79" spans="1:17" customFormat="1" x14ac:dyDescent="0.2">
      <c r="A79" s="134"/>
      <c r="B79" s="83" t="str">
        <f>IF(A79 = "", "", VLOOKUP(A79,'1. Nevezési összesítő'!$A$3:$C$50,3,FALSE))</f>
        <v/>
      </c>
      <c r="C79" s="98"/>
      <c r="D79" s="98"/>
      <c r="E79" s="100"/>
      <c r="F79" s="105"/>
      <c r="G79" s="98"/>
      <c r="H79" s="83" t="str">
        <f t="shared" si="8"/>
        <v/>
      </c>
      <c r="I79" s="83" t="str">
        <f t="shared" si="9"/>
        <v/>
      </c>
      <c r="J79" s="83" t="str">
        <f t="shared" si="10"/>
        <v/>
      </c>
      <c r="K79" s="83" t="str">
        <f t="shared" si="11"/>
        <v/>
      </c>
      <c r="L79" s="83" t="str">
        <f>IF(OR(ISBLANK(B79), ISBLANK(F79)),"",INDEX(Kategóriák!$B$2:$E$111, MATCH(B79, Kategóriák!$E$2:$E$111, 0), 1))</f>
        <v/>
      </c>
      <c r="M79" s="83" t="str">
        <f>IF(OR(ISBLANK(B79), ISBLANK(F79)),"",VLOOKUP($L79,Kategóriák!$B$2:$I$111,6,FALSE))</f>
        <v/>
      </c>
      <c r="N79" s="83" t="str">
        <f>IF(OR(ISBLANK(B79), ISBLANK(F79)),"",VLOOKUP($L79,Kategóriák!$B$2:$I$111,7,FALSE))</f>
        <v/>
      </c>
      <c r="O79" s="83" t="str">
        <f>IF(OR(ISBLANK(B79), ISBLANK(F79)),"",VLOOKUP(B79,Kategóriák!$E$2:$F$111,2,FALSE))</f>
        <v/>
      </c>
      <c r="P79" s="83" t="str">
        <f>IF(OR(ISBLANK(B79), ISBLANK(F79)),"",IF($O79&gt;0,VLOOKUP(MAX($L79-1,'Életkor kategoriák'!I85),Kategóriák!$B$2:$I$111,6,FALSE),$M79))</f>
        <v/>
      </c>
      <c r="Q79" s="135" t="str">
        <f>IF(OR(ISBLANK(B79), ISBLANK(F79)),"",IF(AND(LEFT(B79,2)="OA",RIGHT(B79,2)="L4"),1900, IF($O79&gt;0,VLOOKUP(MIN($L79+1,'Életkor kategoriák'!J85),Kategóriák!$B$2:$I$111,7,FALSE),$N79)))</f>
        <v/>
      </c>
    </row>
    <row r="80" spans="1:17" customFormat="1" x14ac:dyDescent="0.2">
      <c r="A80" s="134"/>
      <c r="B80" s="83" t="str">
        <f>IF(A80 = "", "", VLOOKUP(A80,'1. Nevezési összesítő'!$A$3:$C$50,3,FALSE))</f>
        <v/>
      </c>
      <c r="C80" s="98"/>
      <c r="D80" s="98"/>
      <c r="E80" s="100"/>
      <c r="F80" s="105"/>
      <c r="G80" s="98"/>
      <c r="H80" s="83" t="str">
        <f t="shared" si="8"/>
        <v/>
      </c>
      <c r="I80" s="83" t="str">
        <f t="shared" si="9"/>
        <v/>
      </c>
      <c r="J80" s="83" t="str">
        <f t="shared" si="10"/>
        <v/>
      </c>
      <c r="K80" s="83" t="str">
        <f t="shared" si="11"/>
        <v/>
      </c>
      <c r="L80" s="83" t="str">
        <f>IF(OR(ISBLANK(B80), ISBLANK(F80)),"",INDEX(Kategóriák!$B$2:$E$111, MATCH(B80, Kategóriák!$E$2:$E$111, 0), 1))</f>
        <v/>
      </c>
      <c r="M80" s="83" t="str">
        <f>IF(OR(ISBLANK(B80), ISBLANK(F80)),"",VLOOKUP($L80,Kategóriák!$B$2:$I$111,6,FALSE))</f>
        <v/>
      </c>
      <c r="N80" s="83" t="str">
        <f>IF(OR(ISBLANK(B80), ISBLANK(F80)),"",VLOOKUP($L80,Kategóriák!$B$2:$I$111,7,FALSE))</f>
        <v/>
      </c>
      <c r="O80" s="83" t="str">
        <f>IF(OR(ISBLANK(B80), ISBLANK(F80)),"",VLOOKUP(B80,Kategóriák!$E$2:$F$111,2,FALSE))</f>
        <v/>
      </c>
      <c r="P80" s="83" t="str">
        <f>IF(OR(ISBLANK(B80), ISBLANK(F80)),"",IF($O80&gt;0,VLOOKUP(MAX($L80-1,'Életkor kategoriák'!I86),Kategóriák!$B$2:$I$111,6,FALSE),$M80))</f>
        <v/>
      </c>
      <c r="Q80" s="135" t="str">
        <f>IF(OR(ISBLANK(B80), ISBLANK(F80)),"",IF(AND(LEFT(B80,2)="OA",RIGHT(B80,2)="L4"),1900, IF($O80&gt;0,VLOOKUP(MIN($L80+1,'Életkor kategoriák'!J86),Kategóriák!$B$2:$I$111,7,FALSE),$N80)))</f>
        <v/>
      </c>
    </row>
    <row r="81" spans="1:17" customFormat="1" x14ac:dyDescent="0.2">
      <c r="A81" s="134"/>
      <c r="B81" s="83" t="str">
        <f>IF(A81 = "", "", VLOOKUP(A81,'1. Nevezési összesítő'!$A$3:$C$50,3,FALSE))</f>
        <v/>
      </c>
      <c r="C81" s="98"/>
      <c r="D81" s="98"/>
      <c r="E81" s="100"/>
      <c r="F81" s="105"/>
      <c r="G81" s="98"/>
      <c r="H81" s="83" t="str">
        <f t="shared" si="8"/>
        <v/>
      </c>
      <c r="I81" s="83" t="str">
        <f t="shared" si="9"/>
        <v/>
      </c>
      <c r="J81" s="83" t="str">
        <f t="shared" si="10"/>
        <v/>
      </c>
      <c r="K81" s="83" t="str">
        <f t="shared" si="11"/>
        <v/>
      </c>
      <c r="L81" s="83" t="str">
        <f>IF(OR(ISBLANK(B81), ISBLANK(F81)),"",INDEX(Kategóriák!$B$2:$E$111, MATCH(B81, Kategóriák!$E$2:$E$111, 0), 1))</f>
        <v/>
      </c>
      <c r="M81" s="83" t="str">
        <f>IF(OR(ISBLANK(B81), ISBLANK(F81)),"",VLOOKUP($L81,Kategóriák!$B$2:$I$111,6,FALSE))</f>
        <v/>
      </c>
      <c r="N81" s="83" t="str">
        <f>IF(OR(ISBLANK(B81), ISBLANK(F81)),"",VLOOKUP($L81,Kategóriák!$B$2:$I$111,7,FALSE))</f>
        <v/>
      </c>
      <c r="O81" s="83" t="str">
        <f>IF(OR(ISBLANK(B81), ISBLANK(F81)),"",VLOOKUP(B81,Kategóriák!$E$2:$F$111,2,FALSE))</f>
        <v/>
      </c>
      <c r="P81" s="83" t="str">
        <f>IF(OR(ISBLANK(B81), ISBLANK(F81)),"",IF($O81&gt;0,VLOOKUP(MAX($L81-1,'Életkor kategoriák'!I87),Kategóriák!$B$2:$I$111,6,FALSE),$M81))</f>
        <v/>
      </c>
      <c r="Q81" s="135" t="str">
        <f>IF(OR(ISBLANK(B81), ISBLANK(F81)),"",IF(AND(LEFT(B81,2)="OA",RIGHT(B81,2)="L4"),1900, IF($O81&gt;0,VLOOKUP(MIN($L81+1,'Életkor kategoriák'!J87),Kategóriák!$B$2:$I$111,7,FALSE),$N81)))</f>
        <v/>
      </c>
    </row>
    <row r="82" spans="1:17" customFormat="1" x14ac:dyDescent="0.2">
      <c r="A82" s="134"/>
      <c r="B82" s="83" t="str">
        <f>IF(A82 = "", "", VLOOKUP(A82,'1. Nevezési összesítő'!$A$3:$C$50,3,FALSE))</f>
        <v/>
      </c>
      <c r="C82" s="98"/>
      <c r="D82" s="98"/>
      <c r="E82" s="100"/>
      <c r="F82" s="105"/>
      <c r="G82" s="98"/>
      <c r="H82" s="83" t="str">
        <f t="shared" si="8"/>
        <v/>
      </c>
      <c r="I82" s="83" t="str">
        <f t="shared" si="9"/>
        <v/>
      </c>
      <c r="J82" s="83" t="str">
        <f t="shared" si="10"/>
        <v/>
      </c>
      <c r="K82" s="83" t="str">
        <f t="shared" si="11"/>
        <v/>
      </c>
      <c r="L82" s="83" t="str">
        <f>IF(OR(ISBLANK(B82), ISBLANK(F82)),"",INDEX(Kategóriák!$B$2:$E$111, MATCH(B82, Kategóriák!$E$2:$E$111, 0), 1))</f>
        <v/>
      </c>
      <c r="M82" s="83" t="str">
        <f>IF(OR(ISBLANK(B82), ISBLANK(F82)),"",VLOOKUP($L82,Kategóriák!$B$2:$I$111,6,FALSE))</f>
        <v/>
      </c>
      <c r="N82" s="83" t="str">
        <f>IF(OR(ISBLANK(B82), ISBLANK(F82)),"",VLOOKUP($L82,Kategóriák!$B$2:$I$111,7,FALSE))</f>
        <v/>
      </c>
      <c r="O82" s="83" t="str">
        <f>IF(OR(ISBLANK(B82), ISBLANK(F82)),"",VLOOKUP(B82,Kategóriák!$E$2:$F$111,2,FALSE))</f>
        <v/>
      </c>
      <c r="P82" s="83" t="str">
        <f>IF(OR(ISBLANK(B82), ISBLANK(F82)),"",IF($O82&gt;0,VLOOKUP(MAX($L82-1,'Életkor kategoriák'!I88),Kategóriák!$B$2:$I$111,6,FALSE),$M82))</f>
        <v/>
      </c>
      <c r="Q82" s="135" t="str">
        <f>IF(OR(ISBLANK(B82), ISBLANK(F82)),"",IF(AND(LEFT(B82,2)="OA",RIGHT(B82,2)="L4"),1900, IF($O82&gt;0,VLOOKUP(MIN($L82+1,'Életkor kategoriák'!J88),Kategóriák!$B$2:$I$111,7,FALSE),$N82)))</f>
        <v/>
      </c>
    </row>
    <row r="83" spans="1:17" customFormat="1" x14ac:dyDescent="0.2">
      <c r="A83" s="134"/>
      <c r="B83" s="83" t="str">
        <f>IF(A83 = "", "", VLOOKUP(A83,'1. Nevezési összesítő'!$A$3:$C$50,3,FALSE))</f>
        <v/>
      </c>
      <c r="C83" s="98"/>
      <c r="D83" s="98"/>
      <c r="E83" s="100"/>
      <c r="F83" s="105"/>
      <c r="G83" s="98"/>
      <c r="H83" s="83" t="str">
        <f t="shared" si="8"/>
        <v/>
      </c>
      <c r="I83" s="83" t="str">
        <f t="shared" si="9"/>
        <v/>
      </c>
      <c r="J83" s="83" t="str">
        <f t="shared" si="10"/>
        <v/>
      </c>
      <c r="K83" s="83" t="str">
        <f t="shared" si="11"/>
        <v/>
      </c>
      <c r="L83" s="83" t="str">
        <f>IF(OR(ISBLANK(B83), ISBLANK(F83)),"",INDEX(Kategóriák!$B$2:$E$111, MATCH(B83, Kategóriák!$E$2:$E$111, 0), 1))</f>
        <v/>
      </c>
      <c r="M83" s="83" t="str">
        <f>IF(OR(ISBLANK(B83), ISBLANK(F83)),"",VLOOKUP($L83,Kategóriák!$B$2:$I$111,6,FALSE))</f>
        <v/>
      </c>
      <c r="N83" s="83" t="str">
        <f>IF(OR(ISBLANK(B83), ISBLANK(F83)),"",VLOOKUP($L83,Kategóriák!$B$2:$I$111,7,FALSE))</f>
        <v/>
      </c>
      <c r="O83" s="83" t="str">
        <f>IF(OR(ISBLANK(B83), ISBLANK(F83)),"",VLOOKUP(B83,Kategóriák!$E$2:$F$111,2,FALSE))</f>
        <v/>
      </c>
      <c r="P83" s="83" t="str">
        <f>IF(OR(ISBLANK(B83), ISBLANK(F83)),"",IF($O83&gt;0,VLOOKUP(MAX($L83-1,'Életkor kategoriák'!I89),Kategóriák!$B$2:$I$111,6,FALSE),$M83))</f>
        <v/>
      </c>
      <c r="Q83" s="135" t="str">
        <f>IF(OR(ISBLANK(B83), ISBLANK(F83)),"",IF(AND(LEFT(B83,2)="OA",RIGHT(B83,2)="L4"),1900, IF($O83&gt;0,VLOOKUP(MIN($L83+1,'Életkor kategoriák'!J89),Kategóriák!$B$2:$I$111,7,FALSE),$N83)))</f>
        <v/>
      </c>
    </row>
    <row r="84" spans="1:17" customFormat="1" x14ac:dyDescent="0.2">
      <c r="A84" s="134"/>
      <c r="B84" s="83" t="str">
        <f>IF(A84 = "", "", VLOOKUP(A84,'1. Nevezési összesítő'!$A$3:$C$50,3,FALSE))</f>
        <v/>
      </c>
      <c r="C84" s="98"/>
      <c r="D84" s="98"/>
      <c r="E84" s="100"/>
      <c r="F84" s="105"/>
      <c r="G84" s="98"/>
      <c r="H84" s="83" t="str">
        <f t="shared" si="8"/>
        <v/>
      </c>
      <c r="I84" s="83" t="str">
        <f t="shared" si="9"/>
        <v/>
      </c>
      <c r="J84" s="83" t="str">
        <f t="shared" si="10"/>
        <v/>
      </c>
      <c r="K84" s="83" t="str">
        <f t="shared" si="11"/>
        <v/>
      </c>
      <c r="L84" s="83" t="str">
        <f>IF(OR(ISBLANK(B84), ISBLANK(F84)),"",INDEX(Kategóriák!$B$2:$E$111, MATCH(B84, Kategóriák!$E$2:$E$111, 0), 1))</f>
        <v/>
      </c>
      <c r="M84" s="83" t="str">
        <f>IF(OR(ISBLANK(B84), ISBLANK(F84)),"",VLOOKUP($L84,Kategóriák!$B$2:$I$111,6,FALSE))</f>
        <v/>
      </c>
      <c r="N84" s="83" t="str">
        <f>IF(OR(ISBLANK(B84), ISBLANK(F84)),"",VLOOKUP($L84,Kategóriák!$B$2:$I$111,7,FALSE))</f>
        <v/>
      </c>
      <c r="O84" s="83" t="str">
        <f>IF(OR(ISBLANK(B84), ISBLANK(F84)),"",VLOOKUP(B84,Kategóriák!$E$2:$F$111,2,FALSE))</f>
        <v/>
      </c>
      <c r="P84" s="83" t="str">
        <f>IF(OR(ISBLANK(B84), ISBLANK(F84)),"",IF($O84&gt;0,VLOOKUP(MAX($L84-1,'Életkor kategoriák'!I90),Kategóriák!$B$2:$I$111,6,FALSE),$M84))</f>
        <v/>
      </c>
      <c r="Q84" s="135" t="str">
        <f>IF(OR(ISBLANK(B84), ISBLANK(F84)),"",IF(AND(LEFT(B84,2)="OA",RIGHT(B84,2)="L4"),1900, IF($O84&gt;0,VLOOKUP(MIN($L84+1,'Életkor kategoriák'!J90),Kategóriák!$B$2:$I$111,7,FALSE),$N84)))</f>
        <v/>
      </c>
    </row>
    <row r="85" spans="1:17" customFormat="1" x14ac:dyDescent="0.2">
      <c r="A85" s="134"/>
      <c r="B85" s="83" t="str">
        <f>IF(A85 = "", "", VLOOKUP(A85,'1. Nevezési összesítő'!$A$3:$C$50,3,FALSE))</f>
        <v/>
      </c>
      <c r="C85" s="98"/>
      <c r="D85" s="98"/>
      <c r="E85" s="100"/>
      <c r="F85" s="105"/>
      <c r="G85" s="98"/>
      <c r="H85" s="83" t="str">
        <f t="shared" si="8"/>
        <v/>
      </c>
      <c r="I85" s="83" t="str">
        <f t="shared" si="9"/>
        <v/>
      </c>
      <c r="J85" s="83" t="str">
        <f t="shared" si="10"/>
        <v/>
      </c>
      <c r="K85" s="83" t="str">
        <f t="shared" si="11"/>
        <v/>
      </c>
      <c r="L85" s="83" t="str">
        <f>IF(OR(ISBLANK(B85), ISBLANK(F85)),"",INDEX(Kategóriák!$B$2:$E$111, MATCH(B85, Kategóriák!$E$2:$E$111, 0), 1))</f>
        <v/>
      </c>
      <c r="M85" s="83" t="str">
        <f>IF(OR(ISBLANK(B85), ISBLANK(F85)),"",VLOOKUP($L85,Kategóriák!$B$2:$I$111,6,FALSE))</f>
        <v/>
      </c>
      <c r="N85" s="83" t="str">
        <f>IF(OR(ISBLANK(B85), ISBLANK(F85)),"",VLOOKUP($L85,Kategóriák!$B$2:$I$111,7,FALSE))</f>
        <v/>
      </c>
      <c r="O85" s="83" t="str">
        <f>IF(OR(ISBLANK(B85), ISBLANK(F85)),"",VLOOKUP(B85,Kategóriák!$E$2:$F$111,2,FALSE))</f>
        <v/>
      </c>
      <c r="P85" s="83" t="str">
        <f>IF(OR(ISBLANK(B85), ISBLANK(F85)),"",IF($O85&gt;0,VLOOKUP(MAX($L85-1,'Életkor kategoriák'!I91),Kategóriák!$B$2:$I$111,6,FALSE),$M85))</f>
        <v/>
      </c>
      <c r="Q85" s="135" t="str">
        <f>IF(OR(ISBLANK(B85), ISBLANK(F85)),"",IF(AND(LEFT(B85,2)="OA",RIGHT(B85,2)="L4"),1900, IF($O85&gt;0,VLOOKUP(MIN($L85+1,'Életkor kategoriák'!J91),Kategóriák!$B$2:$I$111,7,FALSE),$N85)))</f>
        <v/>
      </c>
    </row>
    <row r="86" spans="1:17" customFormat="1" x14ac:dyDescent="0.2">
      <c r="A86" s="134"/>
      <c r="B86" s="83" t="str">
        <f>IF(A86 = "", "", VLOOKUP(A86,'1. Nevezési összesítő'!$A$3:$C$50,3,FALSE))</f>
        <v/>
      </c>
      <c r="C86" s="98"/>
      <c r="D86" s="98"/>
      <c r="E86" s="100"/>
      <c r="F86" s="105"/>
      <c r="G86" s="98"/>
      <c r="H86" s="83" t="str">
        <f t="shared" si="8"/>
        <v/>
      </c>
      <c r="I86" s="83" t="str">
        <f t="shared" si="9"/>
        <v/>
      </c>
      <c r="J86" s="83" t="str">
        <f t="shared" si="10"/>
        <v/>
      </c>
      <c r="K86" s="83" t="str">
        <f t="shared" si="11"/>
        <v/>
      </c>
      <c r="L86" s="83" t="str">
        <f>IF(OR(ISBLANK(B86), ISBLANK(F86)),"",INDEX(Kategóriák!$B$2:$E$111, MATCH(B86, Kategóriák!$E$2:$E$111, 0), 1))</f>
        <v/>
      </c>
      <c r="M86" s="83" t="str">
        <f>IF(OR(ISBLANK(B86), ISBLANK(F86)),"",VLOOKUP($L86,Kategóriák!$B$2:$I$111,6,FALSE))</f>
        <v/>
      </c>
      <c r="N86" s="83" t="str">
        <f>IF(OR(ISBLANK(B86), ISBLANK(F86)),"",VLOOKUP($L86,Kategóriák!$B$2:$I$111,7,FALSE))</f>
        <v/>
      </c>
      <c r="O86" s="83" t="str">
        <f>IF(OR(ISBLANK(B86), ISBLANK(F86)),"",VLOOKUP(B86,Kategóriák!$E$2:$F$111,2,FALSE))</f>
        <v/>
      </c>
      <c r="P86" s="83" t="str">
        <f>IF(OR(ISBLANK(B86), ISBLANK(F86)),"",IF($O86&gt;0,VLOOKUP(MAX($L86-1,'Életkor kategoriák'!I92),Kategóriák!$B$2:$I$111,6,FALSE),$M86))</f>
        <v/>
      </c>
      <c r="Q86" s="135" t="str">
        <f>IF(OR(ISBLANK(B86), ISBLANK(F86)),"",IF(AND(LEFT(B86,2)="OA",RIGHT(B86,2)="L4"),1900, IF($O86&gt;0,VLOOKUP(MIN($L86+1,'Életkor kategoriák'!J92),Kategóriák!$B$2:$I$111,7,FALSE),$N86)))</f>
        <v/>
      </c>
    </row>
    <row r="87" spans="1:17" customFormat="1" x14ac:dyDescent="0.2">
      <c r="A87" s="134"/>
      <c r="B87" s="83" t="str">
        <f>IF(A87 = "", "", VLOOKUP(A87,'1. Nevezési összesítő'!$A$3:$C$50,3,FALSE))</f>
        <v/>
      </c>
      <c r="C87" s="98"/>
      <c r="D87" s="98"/>
      <c r="E87" s="100"/>
      <c r="F87" s="105"/>
      <c r="G87" s="98"/>
      <c r="H87" s="83" t="str">
        <f t="shared" si="8"/>
        <v/>
      </c>
      <c r="I87" s="83" t="str">
        <f t="shared" si="9"/>
        <v/>
      </c>
      <c r="J87" s="83" t="str">
        <f t="shared" si="10"/>
        <v/>
      </c>
      <c r="K87" s="83" t="str">
        <f t="shared" si="11"/>
        <v/>
      </c>
      <c r="L87" s="83" t="str">
        <f>IF(OR(ISBLANK(B87), ISBLANK(F87)),"",INDEX(Kategóriák!$B$2:$E$111, MATCH(B87, Kategóriák!$E$2:$E$111, 0), 1))</f>
        <v/>
      </c>
      <c r="M87" s="83" t="str">
        <f>IF(OR(ISBLANK(B87), ISBLANK(F87)),"",VLOOKUP($L87,Kategóriák!$B$2:$I$111,6,FALSE))</f>
        <v/>
      </c>
      <c r="N87" s="83" t="str">
        <f>IF(OR(ISBLANK(B87), ISBLANK(F87)),"",VLOOKUP($L87,Kategóriák!$B$2:$I$111,7,FALSE))</f>
        <v/>
      </c>
      <c r="O87" s="83" t="str">
        <f>IF(OR(ISBLANK(B87), ISBLANK(F87)),"",VLOOKUP(B87,Kategóriák!$E$2:$F$111,2,FALSE))</f>
        <v/>
      </c>
      <c r="P87" s="83" t="str">
        <f>IF(OR(ISBLANK(B87), ISBLANK(F87)),"",IF($O87&gt;0,VLOOKUP(MAX($L87-1,'Életkor kategoriák'!I93),Kategóriák!$B$2:$I$111,6,FALSE),$M87))</f>
        <v/>
      </c>
      <c r="Q87" s="135" t="str">
        <f>IF(OR(ISBLANK(B87), ISBLANK(F87)),"",IF(AND(LEFT(B87,2)="OA",RIGHT(B87,2)="L4"),1900, IF($O87&gt;0,VLOOKUP(MIN($L87+1,'Életkor kategoriák'!J93),Kategóriák!$B$2:$I$111,7,FALSE),$N87)))</f>
        <v/>
      </c>
    </row>
    <row r="88" spans="1:17" customFormat="1" x14ac:dyDescent="0.2">
      <c r="A88" s="134"/>
      <c r="B88" s="83" t="str">
        <f>IF(A88 = "", "", VLOOKUP(A88,'1. Nevezési összesítő'!$A$3:$C$50,3,FALSE))</f>
        <v/>
      </c>
      <c r="C88" s="98"/>
      <c r="D88" s="98"/>
      <c r="E88" s="100"/>
      <c r="F88" s="105"/>
      <c r="G88" s="98"/>
      <c r="H88" s="83" t="str">
        <f t="shared" si="8"/>
        <v/>
      </c>
      <c r="I88" s="83" t="str">
        <f t="shared" si="9"/>
        <v/>
      </c>
      <c r="J88" s="83" t="str">
        <f t="shared" si="10"/>
        <v/>
      </c>
      <c r="K88" s="83" t="str">
        <f t="shared" si="11"/>
        <v/>
      </c>
      <c r="L88" s="83" t="str">
        <f>IF(OR(ISBLANK(B88), ISBLANK(F88)),"",INDEX(Kategóriák!$B$2:$E$111, MATCH(B88, Kategóriák!$E$2:$E$111, 0), 1))</f>
        <v/>
      </c>
      <c r="M88" s="83" t="str">
        <f>IF(OR(ISBLANK(B88), ISBLANK(F88)),"",VLOOKUP($L88,Kategóriák!$B$2:$I$111,6,FALSE))</f>
        <v/>
      </c>
      <c r="N88" s="83" t="str">
        <f>IF(OR(ISBLANK(B88), ISBLANK(F88)),"",VLOOKUP($L88,Kategóriák!$B$2:$I$111,7,FALSE))</f>
        <v/>
      </c>
      <c r="O88" s="83" t="str">
        <f>IF(OR(ISBLANK(B88), ISBLANK(F88)),"",VLOOKUP(B88,Kategóriák!$E$2:$F$111,2,FALSE))</f>
        <v/>
      </c>
      <c r="P88" s="83" t="str">
        <f>IF(OR(ISBLANK(B88), ISBLANK(F88)),"",IF($O88&gt;0,VLOOKUP(MAX($L88-1,'Életkor kategoriák'!I94),Kategóriák!$B$2:$I$111,6,FALSE),$M88))</f>
        <v/>
      </c>
      <c r="Q88" s="135" t="str">
        <f>IF(OR(ISBLANK(B88), ISBLANK(F88)),"",IF(AND(LEFT(B88,2)="OA",RIGHT(B88,2)="L4"),1900, IF($O88&gt;0,VLOOKUP(MIN($L88+1,'Életkor kategoriák'!J94),Kategóriák!$B$2:$I$111,7,FALSE),$N88)))</f>
        <v/>
      </c>
    </row>
    <row r="89" spans="1:17" customFormat="1" x14ac:dyDescent="0.2">
      <c r="A89" s="134"/>
      <c r="B89" s="83" t="str">
        <f>IF(A89 = "", "", VLOOKUP(A89,'1. Nevezési összesítő'!$A$3:$C$50,3,FALSE))</f>
        <v/>
      </c>
      <c r="C89" s="98"/>
      <c r="D89" s="98"/>
      <c r="E89" s="100"/>
      <c r="F89" s="105"/>
      <c r="G89" s="98"/>
      <c r="H89" s="83" t="str">
        <f t="shared" si="8"/>
        <v/>
      </c>
      <c r="I89" s="83" t="str">
        <f t="shared" si="9"/>
        <v/>
      </c>
      <c r="J89" s="83" t="str">
        <f t="shared" si="10"/>
        <v/>
      </c>
      <c r="K89" s="83" t="str">
        <f t="shared" si="11"/>
        <v/>
      </c>
      <c r="L89" s="83" t="str">
        <f>IF(OR(ISBLANK(B89), ISBLANK(F89)),"",INDEX(Kategóriák!$B$2:$E$111, MATCH(B89, Kategóriák!$E$2:$E$111, 0), 1))</f>
        <v/>
      </c>
      <c r="M89" s="83" t="str">
        <f>IF(OR(ISBLANK(B89), ISBLANK(F89)),"",VLOOKUP($L89,Kategóriák!$B$2:$I$111,6,FALSE))</f>
        <v/>
      </c>
      <c r="N89" s="83" t="str">
        <f>IF(OR(ISBLANK(B89), ISBLANK(F89)),"",VLOOKUP($L89,Kategóriák!$B$2:$I$111,7,FALSE))</f>
        <v/>
      </c>
      <c r="O89" s="83" t="str">
        <f>IF(OR(ISBLANK(B89), ISBLANK(F89)),"",VLOOKUP(B89,Kategóriák!$E$2:$F$111,2,FALSE))</f>
        <v/>
      </c>
      <c r="P89" s="83" t="str">
        <f>IF(OR(ISBLANK(B89), ISBLANK(F89)),"",IF($O89&gt;0,VLOOKUP(MAX($L89-1,'Életkor kategoriák'!I95),Kategóriák!$B$2:$I$111,6,FALSE),$M89))</f>
        <v/>
      </c>
      <c r="Q89" s="135" t="str">
        <f>IF(OR(ISBLANK(B89), ISBLANK(F89)),"",IF(AND(LEFT(B89,2)="OA",RIGHT(B89,2)="L4"),1900, IF($O89&gt;0,VLOOKUP(MIN($L89+1,'Életkor kategoriák'!J95),Kategóriák!$B$2:$I$111,7,FALSE),$N89)))</f>
        <v/>
      </c>
    </row>
    <row r="90" spans="1:17" customFormat="1" x14ac:dyDescent="0.2">
      <c r="A90" s="134"/>
      <c r="B90" s="83" t="str">
        <f>IF(A90 = "", "", VLOOKUP(A90,'1. Nevezési összesítő'!$A$3:$C$50,3,FALSE))</f>
        <v/>
      </c>
      <c r="C90" s="98"/>
      <c r="D90" s="98"/>
      <c r="E90" s="100"/>
      <c r="F90" s="105"/>
      <c r="G90" s="98"/>
      <c r="H90" s="83" t="str">
        <f t="shared" si="8"/>
        <v/>
      </c>
      <c r="I90" s="83" t="str">
        <f t="shared" si="9"/>
        <v/>
      </c>
      <c r="J90" s="83" t="str">
        <f t="shared" si="10"/>
        <v/>
      </c>
      <c r="K90" s="83" t="str">
        <f t="shared" si="11"/>
        <v/>
      </c>
      <c r="L90" s="83" t="str">
        <f>IF(OR(ISBLANK(B90), ISBLANK(F90)),"",INDEX(Kategóriák!$B$2:$E$111, MATCH(B90, Kategóriák!$E$2:$E$111, 0), 1))</f>
        <v/>
      </c>
      <c r="M90" s="83" t="str">
        <f>IF(OR(ISBLANK(B90), ISBLANK(F90)),"",VLOOKUP($L90,Kategóriák!$B$2:$I$111,6,FALSE))</f>
        <v/>
      </c>
      <c r="N90" s="83" t="str">
        <f>IF(OR(ISBLANK(B90), ISBLANK(F90)),"",VLOOKUP($L90,Kategóriák!$B$2:$I$111,7,FALSE))</f>
        <v/>
      </c>
      <c r="O90" s="83" t="str">
        <f>IF(OR(ISBLANK(B90), ISBLANK(F90)),"",VLOOKUP(B90,Kategóriák!$E$2:$F$111,2,FALSE))</f>
        <v/>
      </c>
      <c r="P90" s="83" t="str">
        <f>IF(OR(ISBLANK(B90), ISBLANK(F90)),"",IF($O90&gt;0,VLOOKUP(MAX($L90-1,'Életkor kategoriák'!I96),Kategóriák!$B$2:$I$111,6,FALSE),$M90))</f>
        <v/>
      </c>
      <c r="Q90" s="135" t="str">
        <f>IF(OR(ISBLANK(B90), ISBLANK(F90)),"",IF(AND(LEFT(B90,2)="OA",RIGHT(B90,2)="L4"),1900, IF($O90&gt;0,VLOOKUP(MIN($L90+1,'Életkor kategoriák'!J96),Kategóriák!$B$2:$I$111,7,FALSE),$N90)))</f>
        <v/>
      </c>
    </row>
    <row r="91" spans="1:17" customFormat="1" x14ac:dyDescent="0.2">
      <c r="A91" s="134"/>
      <c r="B91" s="83" t="str">
        <f>IF(A91 = "", "", VLOOKUP(A91,'1. Nevezési összesítő'!$A$3:$C$50,3,FALSE))</f>
        <v/>
      </c>
      <c r="C91" s="98"/>
      <c r="D91" s="98"/>
      <c r="E91" s="100"/>
      <c r="F91" s="105"/>
      <c r="G91" s="98"/>
      <c r="H91" s="83" t="str">
        <f t="shared" si="8"/>
        <v/>
      </c>
      <c r="I91" s="83" t="str">
        <f t="shared" si="9"/>
        <v/>
      </c>
      <c r="J91" s="83" t="str">
        <f t="shared" si="10"/>
        <v/>
      </c>
      <c r="K91" s="83" t="str">
        <f t="shared" si="11"/>
        <v/>
      </c>
      <c r="L91" s="83" t="str">
        <f>IF(OR(ISBLANK(B91), ISBLANK(F91)),"",INDEX(Kategóriák!$B$2:$E$111, MATCH(B91, Kategóriák!$E$2:$E$111, 0), 1))</f>
        <v/>
      </c>
      <c r="M91" s="83" t="str">
        <f>IF(OR(ISBLANK(B91), ISBLANK(F91)),"",VLOOKUP($L91,Kategóriák!$B$2:$I$111,6,FALSE))</f>
        <v/>
      </c>
      <c r="N91" s="83" t="str">
        <f>IF(OR(ISBLANK(B91), ISBLANK(F91)),"",VLOOKUP($L91,Kategóriák!$B$2:$I$111,7,FALSE))</f>
        <v/>
      </c>
      <c r="O91" s="83" t="str">
        <f>IF(OR(ISBLANK(B91), ISBLANK(F91)),"",VLOOKUP(B91,Kategóriák!$E$2:$F$111,2,FALSE))</f>
        <v/>
      </c>
      <c r="P91" s="83" t="str">
        <f>IF(OR(ISBLANK(B91), ISBLANK(F91)),"",IF($O91&gt;0,VLOOKUP(MAX($L91-1,'Életkor kategoriák'!I97),Kategóriák!$B$2:$I$111,6,FALSE),$M91))</f>
        <v/>
      </c>
      <c r="Q91" s="135" t="str">
        <f>IF(OR(ISBLANK(B91), ISBLANK(F91)),"",IF(AND(LEFT(B91,2)="OA",RIGHT(B91,2)="L4"),1900, IF($O91&gt;0,VLOOKUP(MIN($L91+1,'Életkor kategoriák'!J97),Kategóriák!$B$2:$I$111,7,FALSE),$N91)))</f>
        <v/>
      </c>
    </row>
    <row r="92" spans="1:17" customFormat="1" x14ac:dyDescent="0.2">
      <c r="A92" s="134"/>
      <c r="B92" s="83" t="str">
        <f>IF(A92 = "", "", VLOOKUP(A92,'1. Nevezési összesítő'!$A$3:$C$50,3,FALSE))</f>
        <v/>
      </c>
      <c r="C92" s="98"/>
      <c r="D92" s="98"/>
      <c r="E92" s="100"/>
      <c r="F92" s="105"/>
      <c r="G92" s="98"/>
      <c r="H92" s="83" t="str">
        <f t="shared" si="8"/>
        <v/>
      </c>
      <c r="I92" s="83" t="str">
        <f t="shared" si="9"/>
        <v/>
      </c>
      <c r="J92" s="83" t="str">
        <f t="shared" si="10"/>
        <v/>
      </c>
      <c r="K92" s="83" t="str">
        <f t="shared" si="11"/>
        <v/>
      </c>
      <c r="L92" s="83" t="str">
        <f>IF(OR(ISBLANK(B92), ISBLANK(F92)),"",INDEX(Kategóriák!$B$2:$E$111, MATCH(B92, Kategóriák!$E$2:$E$111, 0), 1))</f>
        <v/>
      </c>
      <c r="M92" s="83" t="str">
        <f>IF(OR(ISBLANK(B92), ISBLANK(F92)),"",VLOOKUP($L92,Kategóriák!$B$2:$I$111,6,FALSE))</f>
        <v/>
      </c>
      <c r="N92" s="83" t="str">
        <f>IF(OR(ISBLANK(B92), ISBLANK(F92)),"",VLOOKUP($L92,Kategóriák!$B$2:$I$111,7,FALSE))</f>
        <v/>
      </c>
      <c r="O92" s="83" t="str">
        <f>IF(OR(ISBLANK(B92), ISBLANK(F92)),"",VLOOKUP(B92,Kategóriák!$E$2:$F$111,2,FALSE))</f>
        <v/>
      </c>
      <c r="P92" s="83" t="str">
        <f>IF(OR(ISBLANK(B92), ISBLANK(F92)),"",IF($O92&gt;0,VLOOKUP(MAX($L92-1,'Életkor kategoriák'!I98),Kategóriák!$B$2:$I$111,6,FALSE),$M92))</f>
        <v/>
      </c>
      <c r="Q92" s="135" t="str">
        <f>IF(OR(ISBLANK(B92), ISBLANK(F92)),"",IF(AND(LEFT(B92,2)="OA",RIGHT(B92,2)="L4"),1900, IF($O92&gt;0,VLOOKUP(MIN($L92+1,'Életkor kategoriák'!J98),Kategóriák!$B$2:$I$111,7,FALSE),$N92)))</f>
        <v/>
      </c>
    </row>
    <row r="93" spans="1:17" customFormat="1" x14ac:dyDescent="0.2">
      <c r="A93" s="134"/>
      <c r="B93" s="83" t="str">
        <f>IF(A93 = "", "", VLOOKUP(A93,'1. Nevezési összesítő'!$A$3:$C$50,3,FALSE))</f>
        <v/>
      </c>
      <c r="C93" s="98"/>
      <c r="D93" s="98"/>
      <c r="E93" s="100"/>
      <c r="F93" s="105"/>
      <c r="G93" s="98"/>
      <c r="H93" s="83" t="str">
        <f t="shared" si="8"/>
        <v/>
      </c>
      <c r="I93" s="83" t="str">
        <f t="shared" si="9"/>
        <v/>
      </c>
      <c r="J93" s="83" t="str">
        <f t="shared" si="10"/>
        <v/>
      </c>
      <c r="K93" s="83" t="str">
        <f t="shared" si="11"/>
        <v/>
      </c>
      <c r="L93" s="83" t="str">
        <f>IF(OR(ISBLANK(B93), ISBLANK(F93)),"",INDEX(Kategóriák!$B$2:$E$111, MATCH(B93, Kategóriák!$E$2:$E$111, 0), 1))</f>
        <v/>
      </c>
      <c r="M93" s="83" t="str">
        <f>IF(OR(ISBLANK(B93), ISBLANK(F93)),"",VLOOKUP($L93,Kategóriák!$B$2:$I$111,6,FALSE))</f>
        <v/>
      </c>
      <c r="N93" s="83" t="str">
        <f>IF(OR(ISBLANK(B93), ISBLANK(F93)),"",VLOOKUP($L93,Kategóriák!$B$2:$I$111,7,FALSE))</f>
        <v/>
      </c>
      <c r="O93" s="83" t="str">
        <f>IF(OR(ISBLANK(B93), ISBLANK(F93)),"",VLOOKUP(B93,Kategóriák!$E$2:$F$111,2,FALSE))</f>
        <v/>
      </c>
      <c r="P93" s="83" t="str">
        <f>IF(OR(ISBLANK(B93), ISBLANK(F93)),"",IF($O93&gt;0,VLOOKUP(MAX($L93-1,'Életkor kategoriák'!I99),Kategóriák!$B$2:$I$111,6,FALSE),$M93))</f>
        <v/>
      </c>
      <c r="Q93" s="135" t="str">
        <f>IF(OR(ISBLANK(B93), ISBLANK(F93)),"",IF(AND(LEFT(B93,2)="OA",RIGHT(B93,2)="L4"),1900, IF($O93&gt;0,VLOOKUP(MIN($L93+1,'Életkor kategoriák'!J99),Kategóriák!$B$2:$I$111,7,FALSE),$N93)))</f>
        <v/>
      </c>
    </row>
    <row r="94" spans="1:17" customFormat="1" x14ac:dyDescent="0.2">
      <c r="A94" s="134"/>
      <c r="B94" s="83" t="str">
        <f>IF(A94 = "", "", VLOOKUP(A94,'1. Nevezési összesítő'!$A$3:$C$50,3,FALSE))</f>
        <v/>
      </c>
      <c r="C94" s="98"/>
      <c r="D94" s="98"/>
      <c r="E94" s="100"/>
      <c r="F94" s="105"/>
      <c r="G94" s="98"/>
      <c r="H94" s="83" t="str">
        <f t="shared" si="8"/>
        <v/>
      </c>
      <c r="I94" s="83" t="str">
        <f t="shared" si="9"/>
        <v/>
      </c>
      <c r="J94" s="83" t="str">
        <f t="shared" si="10"/>
        <v/>
      </c>
      <c r="K94" s="83" t="str">
        <f t="shared" si="11"/>
        <v/>
      </c>
      <c r="L94" s="83" t="str">
        <f>IF(OR(ISBLANK(B94), ISBLANK(F94)),"",INDEX(Kategóriák!$B$2:$E$111, MATCH(B94, Kategóriák!$E$2:$E$111, 0), 1))</f>
        <v/>
      </c>
      <c r="M94" s="83" t="str">
        <f>IF(OR(ISBLANK(B94), ISBLANK(F94)),"",VLOOKUP($L94,Kategóriák!$B$2:$I$111,6,FALSE))</f>
        <v/>
      </c>
      <c r="N94" s="83" t="str">
        <f>IF(OR(ISBLANK(B94), ISBLANK(F94)),"",VLOOKUP($L94,Kategóriák!$B$2:$I$111,7,FALSE))</f>
        <v/>
      </c>
      <c r="O94" s="83" t="str">
        <f>IF(OR(ISBLANK(B94), ISBLANK(F94)),"",VLOOKUP(B94,Kategóriák!$E$2:$F$111,2,FALSE))</f>
        <v/>
      </c>
      <c r="P94" s="83" t="str">
        <f>IF(OR(ISBLANK(B94), ISBLANK(F94)),"",IF($O94&gt;0,VLOOKUP(MAX($L94-1,'Életkor kategoriák'!I100),Kategóriák!$B$2:$I$111,6,FALSE),$M94))</f>
        <v/>
      </c>
      <c r="Q94" s="135" t="str">
        <f>IF(OR(ISBLANK(B94), ISBLANK(F94)),"",IF(AND(LEFT(B94,2)="OA",RIGHT(B94,2)="L4"),1900, IF($O94&gt;0,VLOOKUP(MIN($L94+1,'Életkor kategoriák'!J100),Kategóriák!$B$2:$I$111,7,FALSE),$N94)))</f>
        <v/>
      </c>
    </row>
    <row r="95" spans="1:17" customFormat="1" x14ac:dyDescent="0.2">
      <c r="A95" s="134"/>
      <c r="B95" s="83" t="str">
        <f>IF(A95 = "", "", VLOOKUP(A95,'1. Nevezési összesítő'!$A$3:$C$50,3,FALSE))</f>
        <v/>
      </c>
      <c r="C95" s="98"/>
      <c r="D95" s="98"/>
      <c r="E95" s="100"/>
      <c r="F95" s="105"/>
      <c r="G95" s="98"/>
      <c r="H95" s="83" t="str">
        <f t="shared" si="8"/>
        <v/>
      </c>
      <c r="I95" s="83" t="str">
        <f t="shared" si="9"/>
        <v/>
      </c>
      <c r="J95" s="83" t="str">
        <f t="shared" si="10"/>
        <v/>
      </c>
      <c r="K95" s="83" t="str">
        <f t="shared" si="11"/>
        <v/>
      </c>
      <c r="L95" s="83" t="str">
        <f>IF(OR(ISBLANK(B95), ISBLANK(F95)),"",INDEX(Kategóriák!$B$2:$E$111, MATCH(B95, Kategóriák!$E$2:$E$111, 0), 1))</f>
        <v/>
      </c>
      <c r="M95" s="83" t="str">
        <f>IF(OR(ISBLANK(B95), ISBLANK(F95)),"",VLOOKUP($L95,Kategóriák!$B$2:$I$111,6,FALSE))</f>
        <v/>
      </c>
      <c r="N95" s="83" t="str">
        <f>IF(OR(ISBLANK(B95), ISBLANK(F95)),"",VLOOKUP($L95,Kategóriák!$B$2:$I$111,7,FALSE))</f>
        <v/>
      </c>
      <c r="O95" s="83" t="str">
        <f>IF(OR(ISBLANK(B95), ISBLANK(F95)),"",VLOOKUP(B95,Kategóriák!$E$2:$F$111,2,FALSE))</f>
        <v/>
      </c>
      <c r="P95" s="83" t="str">
        <f>IF(OR(ISBLANK(B95), ISBLANK(F95)),"",IF($O95&gt;0,VLOOKUP(MAX($L95-1,'Életkor kategoriák'!I101),Kategóriák!$B$2:$I$111,6,FALSE),$M95))</f>
        <v/>
      </c>
      <c r="Q95" s="135" t="str">
        <f>IF(OR(ISBLANK(B95), ISBLANK(F95)),"",IF(AND(LEFT(B95,2)="OA",RIGHT(B95,2)="L4"),1900, IF($O95&gt;0,VLOOKUP(MIN($L95+1,'Életkor kategoriák'!J101),Kategóriák!$B$2:$I$111,7,FALSE),$N95)))</f>
        <v/>
      </c>
    </row>
    <row r="96" spans="1:17" customFormat="1" x14ac:dyDescent="0.2">
      <c r="A96" s="134"/>
      <c r="B96" s="83" t="str">
        <f>IF(A96 = "", "", VLOOKUP(A96,'1. Nevezési összesítő'!$A$3:$C$50,3,FALSE))</f>
        <v/>
      </c>
      <c r="C96" s="98"/>
      <c r="D96" s="98"/>
      <c r="E96" s="100"/>
      <c r="F96" s="105"/>
      <c r="G96" s="98"/>
      <c r="H96" s="83" t="str">
        <f t="shared" si="8"/>
        <v/>
      </c>
      <c r="I96" s="83" t="str">
        <f t="shared" si="9"/>
        <v/>
      </c>
      <c r="J96" s="83" t="str">
        <f t="shared" si="10"/>
        <v/>
      </c>
      <c r="K96" s="83" t="str">
        <f t="shared" si="11"/>
        <v/>
      </c>
      <c r="L96" s="83" t="str">
        <f>IF(OR(ISBLANK(B96), ISBLANK(F96)),"",INDEX(Kategóriák!$B$2:$E$111, MATCH(B96, Kategóriák!$E$2:$E$111, 0), 1))</f>
        <v/>
      </c>
      <c r="M96" s="83" t="str">
        <f>IF(OR(ISBLANK(B96), ISBLANK(F96)),"",VLOOKUP($L96,Kategóriák!$B$2:$I$111,6,FALSE))</f>
        <v/>
      </c>
      <c r="N96" s="83" t="str">
        <f>IF(OR(ISBLANK(B96), ISBLANK(F96)),"",VLOOKUP($L96,Kategóriák!$B$2:$I$111,7,FALSE))</f>
        <v/>
      </c>
      <c r="O96" s="83" t="str">
        <f>IF(OR(ISBLANK(B96), ISBLANK(F96)),"",VLOOKUP(B96,Kategóriák!$E$2:$F$111,2,FALSE))</f>
        <v/>
      </c>
      <c r="P96" s="83" t="str">
        <f>IF(OR(ISBLANK(B96), ISBLANK(F96)),"",IF($O96&gt;0,VLOOKUP(MAX($L96-1,'Életkor kategoriák'!I102),Kategóriák!$B$2:$I$111,6,FALSE),$M96))</f>
        <v/>
      </c>
      <c r="Q96" s="135" t="str">
        <f>IF(OR(ISBLANK(B96), ISBLANK(F96)),"",IF(AND(LEFT(B96,2)="OA",RIGHT(B96,2)="L4"),1900, IF($O96&gt;0,VLOOKUP(MIN($L96+1,'Életkor kategoriák'!J102),Kategóriák!$B$2:$I$111,7,FALSE),$N96)))</f>
        <v/>
      </c>
    </row>
    <row r="97" spans="1:17" customFormat="1" x14ac:dyDescent="0.2">
      <c r="A97" s="134"/>
      <c r="B97" s="83" t="str">
        <f>IF(A97 = "", "", VLOOKUP(A97,'1. Nevezési összesítő'!$A$3:$C$50,3,FALSE))</f>
        <v/>
      </c>
      <c r="C97" s="98"/>
      <c r="D97" s="98"/>
      <c r="E97" s="100"/>
      <c r="F97" s="105"/>
      <c r="G97" s="98"/>
      <c r="H97" s="83" t="str">
        <f t="shared" si="8"/>
        <v/>
      </c>
      <c r="I97" s="83" t="str">
        <f t="shared" si="9"/>
        <v/>
      </c>
      <c r="J97" s="83" t="str">
        <f t="shared" si="10"/>
        <v/>
      </c>
      <c r="K97" s="83" t="str">
        <f t="shared" si="11"/>
        <v/>
      </c>
      <c r="L97" s="83" t="str">
        <f>IF(OR(ISBLANK(B97), ISBLANK(F97)),"",INDEX(Kategóriák!$B$2:$E$111, MATCH(B97, Kategóriák!$E$2:$E$111, 0), 1))</f>
        <v/>
      </c>
      <c r="M97" s="83" t="str">
        <f>IF(OR(ISBLANK(B97), ISBLANK(F97)),"",VLOOKUP($L97,Kategóriák!$B$2:$I$111,6,FALSE))</f>
        <v/>
      </c>
      <c r="N97" s="83" t="str">
        <f>IF(OR(ISBLANK(B97), ISBLANK(F97)),"",VLOOKUP($L97,Kategóriák!$B$2:$I$111,7,FALSE))</f>
        <v/>
      </c>
      <c r="O97" s="83" t="str">
        <f>IF(OR(ISBLANK(B97), ISBLANK(F97)),"",VLOOKUP(B97,Kategóriák!$E$2:$F$111,2,FALSE))</f>
        <v/>
      </c>
      <c r="P97" s="83" t="str">
        <f>IF(OR(ISBLANK(B97), ISBLANK(F97)),"",IF($O97&gt;0,VLOOKUP(MAX($L97-1,'Életkor kategoriák'!I103),Kategóriák!$B$2:$I$111,6,FALSE),$M97))</f>
        <v/>
      </c>
      <c r="Q97" s="135" t="str">
        <f>IF(OR(ISBLANK(B97), ISBLANK(F97)),"",IF(AND(LEFT(B97,2)="OA",RIGHT(B97,2)="L4"),1900, IF($O97&gt;0,VLOOKUP(MIN($L97+1,'Életkor kategoriák'!J103),Kategóriák!$B$2:$I$111,7,FALSE),$N97)))</f>
        <v/>
      </c>
    </row>
    <row r="98" spans="1:17" customFormat="1" x14ac:dyDescent="0.2">
      <c r="A98" s="134"/>
      <c r="B98" s="83" t="str">
        <f>IF(A98 = "", "", VLOOKUP(A98,'1. Nevezési összesítő'!$A$3:$C$50,3,FALSE))</f>
        <v/>
      </c>
      <c r="C98" s="98"/>
      <c r="D98" s="98"/>
      <c r="E98" s="100"/>
      <c r="F98" s="105"/>
      <c r="G98" s="98"/>
      <c r="H98" s="83" t="str">
        <f t="shared" si="8"/>
        <v/>
      </c>
      <c r="I98" s="83" t="str">
        <f t="shared" si="9"/>
        <v/>
      </c>
      <c r="J98" s="83" t="str">
        <f t="shared" si="10"/>
        <v/>
      </c>
      <c r="K98" s="83" t="str">
        <f t="shared" si="11"/>
        <v/>
      </c>
      <c r="L98" s="83" t="str">
        <f>IF(OR(ISBLANK(B98), ISBLANK(F98)),"",INDEX(Kategóriák!$B$2:$E$111, MATCH(B98, Kategóriák!$E$2:$E$111, 0), 1))</f>
        <v/>
      </c>
      <c r="M98" s="83" t="str">
        <f>IF(OR(ISBLANK(B98), ISBLANK(F98)),"",VLOOKUP($L98,Kategóriák!$B$2:$I$111,6,FALSE))</f>
        <v/>
      </c>
      <c r="N98" s="83" t="str">
        <f>IF(OR(ISBLANK(B98), ISBLANK(F98)),"",VLOOKUP($L98,Kategóriák!$B$2:$I$111,7,FALSE))</f>
        <v/>
      </c>
      <c r="O98" s="83" t="str">
        <f>IF(OR(ISBLANK(B98), ISBLANK(F98)),"",VLOOKUP(B98,Kategóriák!$E$2:$F$111,2,FALSE))</f>
        <v/>
      </c>
      <c r="P98" s="83" t="str">
        <f>IF(OR(ISBLANK(B98), ISBLANK(F98)),"",IF($O98&gt;0,VLOOKUP(MAX($L98-1,'Életkor kategoriák'!I104),Kategóriák!$B$2:$I$111,6,FALSE),$M98))</f>
        <v/>
      </c>
      <c r="Q98" s="135" t="str">
        <f>IF(OR(ISBLANK(B98), ISBLANK(F98)),"",IF(AND(LEFT(B98,2)="OA",RIGHT(B98,2)="L4"),1900, IF($O98&gt;0,VLOOKUP(MIN($L98+1,'Életkor kategoriák'!J104),Kategóriák!$B$2:$I$111,7,FALSE),$N98)))</f>
        <v/>
      </c>
    </row>
    <row r="99" spans="1:17" customFormat="1" x14ac:dyDescent="0.2">
      <c r="A99" s="134"/>
      <c r="B99" s="83" t="str">
        <f>IF(A99 = "", "", VLOOKUP(A99,'1. Nevezési összesítő'!$A$3:$C$50,3,FALSE))</f>
        <v/>
      </c>
      <c r="C99" s="98"/>
      <c r="D99" s="98"/>
      <c r="E99" s="100"/>
      <c r="F99" s="105"/>
      <c r="G99" s="98"/>
      <c r="H99" s="83" t="str">
        <f t="shared" si="8"/>
        <v/>
      </c>
      <c r="I99" s="83" t="str">
        <f t="shared" si="9"/>
        <v/>
      </c>
      <c r="J99" s="83" t="str">
        <f t="shared" si="10"/>
        <v/>
      </c>
      <c r="K99" s="83" t="str">
        <f t="shared" si="11"/>
        <v/>
      </c>
      <c r="L99" s="83" t="str">
        <f>IF(OR(ISBLANK(B99), ISBLANK(F99)),"",INDEX(Kategóriák!$B$2:$E$111, MATCH(B99, Kategóriák!$E$2:$E$111, 0), 1))</f>
        <v/>
      </c>
      <c r="M99" s="83" t="str">
        <f>IF(OR(ISBLANK(B99), ISBLANK(F99)),"",VLOOKUP($L99,Kategóriák!$B$2:$I$111,6,FALSE))</f>
        <v/>
      </c>
      <c r="N99" s="83" t="str">
        <f>IF(OR(ISBLANK(B99), ISBLANK(F99)),"",VLOOKUP($L99,Kategóriák!$B$2:$I$111,7,FALSE))</f>
        <v/>
      </c>
      <c r="O99" s="83" t="str">
        <f>IF(OR(ISBLANK(B99), ISBLANK(F99)),"",VLOOKUP(B99,Kategóriák!$E$2:$F$111,2,FALSE))</f>
        <v/>
      </c>
      <c r="P99" s="83" t="str">
        <f>IF(OR(ISBLANK(B99), ISBLANK(F99)),"",IF($O99&gt;0,VLOOKUP(MAX($L99-1,'Életkor kategoriák'!I105),Kategóriák!$B$2:$I$111,6,FALSE),$M99))</f>
        <v/>
      </c>
      <c r="Q99" s="135" t="str">
        <f>IF(OR(ISBLANK(B99), ISBLANK(F99)),"",IF(AND(LEFT(B99,2)="OA",RIGHT(B99,2)="L4"),1900, IF($O99&gt;0,VLOOKUP(MIN($L99+1,'Életkor kategoriák'!J105),Kategóriák!$B$2:$I$111,7,FALSE),$N99)))</f>
        <v/>
      </c>
    </row>
    <row r="100" spans="1:17" customFormat="1" x14ac:dyDescent="0.2">
      <c r="A100" s="134"/>
      <c r="B100" s="83" t="str">
        <f>IF(A100 = "", "", VLOOKUP(A100,'1. Nevezési összesítő'!$A$3:$C$50,3,FALSE))</f>
        <v/>
      </c>
      <c r="C100" s="98"/>
      <c r="D100" s="98"/>
      <c r="E100" s="100"/>
      <c r="F100" s="105"/>
      <c r="G100" s="98"/>
      <c r="H100" s="83" t="str">
        <f t="shared" si="8"/>
        <v/>
      </c>
      <c r="I100" s="83" t="str">
        <f t="shared" si="9"/>
        <v/>
      </c>
      <c r="J100" s="83" t="str">
        <f t="shared" si="10"/>
        <v/>
      </c>
      <c r="K100" s="83" t="str">
        <f t="shared" si="11"/>
        <v/>
      </c>
      <c r="L100" s="83" t="str">
        <f>IF(OR(ISBLANK(B100), ISBLANK(F100)),"",INDEX(Kategóriák!$B$2:$E$111, MATCH(B100, Kategóriák!$E$2:$E$111, 0), 1))</f>
        <v/>
      </c>
      <c r="M100" s="83" t="str">
        <f>IF(OR(ISBLANK(B100), ISBLANK(F100)),"",VLOOKUP($L100,Kategóriák!$B$2:$I$111,6,FALSE))</f>
        <v/>
      </c>
      <c r="N100" s="83" t="str">
        <f>IF(OR(ISBLANK(B100), ISBLANK(F100)),"",VLOOKUP($L100,Kategóriák!$B$2:$I$111,7,FALSE))</f>
        <v/>
      </c>
      <c r="O100" s="83" t="str">
        <f>IF(OR(ISBLANK(B100), ISBLANK(F100)),"",VLOOKUP(B100,Kategóriák!$E$2:$F$111,2,FALSE))</f>
        <v/>
      </c>
      <c r="P100" s="83" t="str">
        <f>IF(OR(ISBLANK(B100), ISBLANK(F100)),"",IF($O100&gt;0,VLOOKUP(MAX($L100-1,'Életkor kategoriák'!I106),Kategóriák!$B$2:$I$111,6,FALSE),$M100))</f>
        <v/>
      </c>
      <c r="Q100" s="135" t="str">
        <f>IF(OR(ISBLANK(B100), ISBLANK(F100)),"",IF(AND(LEFT(B100,2)="OA",RIGHT(B100,2)="L4"),1900, IF($O100&gt;0,VLOOKUP(MIN($L100+1,'Életkor kategoriák'!J106),Kategóriák!$B$2:$I$111,7,FALSE),$N100)))</f>
        <v/>
      </c>
    </row>
    <row r="101" spans="1:17" customFormat="1" x14ac:dyDescent="0.2">
      <c r="A101" s="134"/>
      <c r="B101" s="83" t="str">
        <f>IF(A101 = "", "", VLOOKUP(A101,'1. Nevezési összesítő'!$A$3:$C$50,3,FALSE))</f>
        <v/>
      </c>
      <c r="C101" s="98"/>
      <c r="D101" s="98"/>
      <c r="E101" s="100"/>
      <c r="F101" s="105"/>
      <c r="G101" s="98"/>
      <c r="H101" s="83" t="str">
        <f t="shared" si="8"/>
        <v/>
      </c>
      <c r="I101" s="83" t="str">
        <f t="shared" si="9"/>
        <v/>
      </c>
      <c r="J101" s="83" t="str">
        <f t="shared" si="10"/>
        <v/>
      </c>
      <c r="K101" s="83" t="str">
        <f t="shared" si="11"/>
        <v/>
      </c>
      <c r="L101" s="83" t="str">
        <f>IF(OR(ISBLANK(B101), ISBLANK(F101)),"",INDEX(Kategóriák!$B$2:$E$111, MATCH(B101, Kategóriák!$E$2:$E$111, 0), 1))</f>
        <v/>
      </c>
      <c r="M101" s="83" t="str">
        <f>IF(OR(ISBLANK(B101), ISBLANK(F101)),"",VLOOKUP($L101,Kategóriák!$B$2:$I$111,6,FALSE))</f>
        <v/>
      </c>
      <c r="N101" s="83" t="str">
        <f>IF(OR(ISBLANK(B101), ISBLANK(F101)),"",VLOOKUP($L101,Kategóriák!$B$2:$I$111,7,FALSE))</f>
        <v/>
      </c>
      <c r="O101" s="83" t="str">
        <f>IF(OR(ISBLANK(B101), ISBLANK(F101)),"",VLOOKUP(B101,Kategóriák!$E$2:$F$111,2,FALSE))</f>
        <v/>
      </c>
      <c r="P101" s="83" t="str">
        <f>IF(OR(ISBLANK(B101), ISBLANK(F101)),"",IF($O101&gt;0,VLOOKUP(MAX($L101-1,'Életkor kategoriák'!I107),Kategóriák!$B$2:$I$111,6,FALSE),$M101))</f>
        <v/>
      </c>
      <c r="Q101" s="135" t="str">
        <f>IF(OR(ISBLANK(B101), ISBLANK(F101)),"",IF(AND(LEFT(B101,2)="OA",RIGHT(B101,2)="L4"),1900, IF($O101&gt;0,VLOOKUP(MIN($L101+1,'Életkor kategoriák'!J107),Kategóriák!$B$2:$I$111,7,FALSE),$N101)))</f>
        <v/>
      </c>
    </row>
    <row r="102" spans="1:17" customFormat="1" x14ac:dyDescent="0.2">
      <c r="A102" s="134"/>
      <c r="B102" s="83" t="str">
        <f>IF(A102 = "", "", VLOOKUP(A102,'1. Nevezési összesítő'!$A$3:$C$50,3,FALSE))</f>
        <v/>
      </c>
      <c r="C102" s="98"/>
      <c r="D102" s="98"/>
      <c r="E102" s="100"/>
      <c r="F102" s="105"/>
      <c r="G102" s="98"/>
      <c r="H102" s="83" t="str">
        <f t="shared" si="8"/>
        <v/>
      </c>
      <c r="I102" s="83" t="str">
        <f t="shared" si="9"/>
        <v/>
      </c>
      <c r="J102" s="83" t="str">
        <f t="shared" si="10"/>
        <v/>
      </c>
      <c r="K102" s="83" t="str">
        <f t="shared" si="11"/>
        <v/>
      </c>
      <c r="L102" s="83" t="str">
        <f>IF(OR(ISBLANK(B102), ISBLANK(F102)),"",INDEX(Kategóriák!$B$2:$E$111, MATCH(B102, Kategóriák!$E$2:$E$111, 0), 1))</f>
        <v/>
      </c>
      <c r="M102" s="83" t="str">
        <f>IF(OR(ISBLANK(B102), ISBLANK(F102)),"",VLOOKUP($L102,Kategóriák!$B$2:$I$111,6,FALSE))</f>
        <v/>
      </c>
      <c r="N102" s="83" t="str">
        <f>IF(OR(ISBLANK(B102), ISBLANK(F102)),"",VLOOKUP($L102,Kategóriák!$B$2:$I$111,7,FALSE))</f>
        <v/>
      </c>
      <c r="O102" s="83" t="str">
        <f>IF(OR(ISBLANK(B102), ISBLANK(F102)),"",VLOOKUP(B102,Kategóriák!$E$2:$F$111,2,FALSE))</f>
        <v/>
      </c>
      <c r="P102" s="83" t="str">
        <f>IF(OR(ISBLANK(B102), ISBLANK(F102)),"",IF($O102&gt;0,VLOOKUP(MAX($L102-1,'Életkor kategoriák'!I108),Kategóriák!$B$2:$I$111,6,FALSE),$M102))</f>
        <v/>
      </c>
      <c r="Q102" s="135" t="str">
        <f>IF(OR(ISBLANK(B102), ISBLANK(F102)),"",IF(AND(LEFT(B102,2)="OA",RIGHT(B102,2)="L4"),1900, IF($O102&gt;0,VLOOKUP(MIN($L102+1,'Életkor kategoriák'!J108),Kategóriák!$B$2:$I$111,7,FALSE),$N102)))</f>
        <v/>
      </c>
    </row>
    <row r="103" spans="1:17" customFormat="1" x14ac:dyDescent="0.2">
      <c r="A103" s="134"/>
      <c r="B103" s="83" t="str">
        <f>IF(A103 = "", "", VLOOKUP(A103,'1. Nevezési összesítő'!$A$3:$C$50,3,FALSE))</f>
        <v/>
      </c>
      <c r="C103" s="98"/>
      <c r="D103" s="98"/>
      <c r="E103" s="100"/>
      <c r="F103" s="105"/>
      <c r="G103" s="98"/>
      <c r="H103" s="83" t="str">
        <f t="shared" si="8"/>
        <v/>
      </c>
      <c r="I103" s="83" t="str">
        <f t="shared" si="9"/>
        <v/>
      </c>
      <c r="J103" s="83" t="str">
        <f t="shared" si="10"/>
        <v/>
      </c>
      <c r="K103" s="83" t="str">
        <f t="shared" si="11"/>
        <v/>
      </c>
      <c r="L103" s="83" t="str">
        <f>IF(OR(ISBLANK(B103), ISBLANK(F103)),"",INDEX(Kategóriák!$B$2:$E$111, MATCH(B103, Kategóriák!$E$2:$E$111, 0), 1))</f>
        <v/>
      </c>
      <c r="M103" s="83" t="str">
        <f>IF(OR(ISBLANK(B103), ISBLANK(F103)),"",VLOOKUP($L103,Kategóriák!$B$2:$I$111,6,FALSE))</f>
        <v/>
      </c>
      <c r="N103" s="83" t="str">
        <f>IF(OR(ISBLANK(B103), ISBLANK(F103)),"",VLOOKUP($L103,Kategóriák!$B$2:$I$111,7,FALSE))</f>
        <v/>
      </c>
      <c r="O103" s="83" t="str">
        <f>IF(OR(ISBLANK(B103), ISBLANK(F103)),"",VLOOKUP(B103,Kategóriák!$E$2:$F$111,2,FALSE))</f>
        <v/>
      </c>
      <c r="P103" s="83" t="str">
        <f>IF(OR(ISBLANK(B103), ISBLANK(F103)),"",IF($O103&gt;0,VLOOKUP(MAX($L103-1,'Életkor kategoriák'!I109),Kategóriák!$B$2:$I$111,6,FALSE),$M103))</f>
        <v/>
      </c>
      <c r="Q103" s="135" t="str">
        <f>IF(OR(ISBLANK(B103), ISBLANK(F103)),"",IF(AND(LEFT(B103,2)="OA",RIGHT(B103,2)="L4"),1900, IF($O103&gt;0,VLOOKUP(MIN($L103+1,'Életkor kategoriák'!J109),Kategóriák!$B$2:$I$111,7,FALSE),$N103)))</f>
        <v/>
      </c>
    </row>
    <row r="104" spans="1:17" customFormat="1" x14ac:dyDescent="0.2">
      <c r="A104" s="134"/>
      <c r="B104" s="83" t="str">
        <f>IF(A104 = "", "", VLOOKUP(A104,'1. Nevezési összesítő'!$A$3:$C$50,3,FALSE))</f>
        <v/>
      </c>
      <c r="C104" s="98"/>
      <c r="D104" s="98"/>
      <c r="E104" s="100"/>
      <c r="F104" s="105"/>
      <c r="G104" s="98"/>
      <c r="H104" s="83" t="str">
        <f t="shared" si="8"/>
        <v/>
      </c>
      <c r="I104" s="83" t="str">
        <f t="shared" si="9"/>
        <v/>
      </c>
      <c r="J104" s="83" t="str">
        <f t="shared" si="10"/>
        <v/>
      </c>
      <c r="K104" s="83" t="str">
        <f t="shared" si="11"/>
        <v/>
      </c>
      <c r="L104" s="83" t="str">
        <f>IF(OR(ISBLANK(B104), ISBLANK(F104)),"",INDEX(Kategóriák!$B$2:$E$111, MATCH(B104, Kategóriák!$E$2:$E$111, 0), 1))</f>
        <v/>
      </c>
      <c r="M104" s="83" t="str">
        <f>IF(OR(ISBLANK(B104), ISBLANK(F104)),"",VLOOKUP($L104,Kategóriák!$B$2:$I$111,6,FALSE))</f>
        <v/>
      </c>
      <c r="N104" s="83" t="str">
        <f>IF(OR(ISBLANK(B104), ISBLANK(F104)),"",VLOOKUP($L104,Kategóriák!$B$2:$I$111,7,FALSE))</f>
        <v/>
      </c>
      <c r="O104" s="83" t="str">
        <f>IF(OR(ISBLANK(B104), ISBLANK(F104)),"",VLOOKUP(B104,Kategóriák!$E$2:$F$111,2,FALSE))</f>
        <v/>
      </c>
      <c r="P104" s="83" t="str">
        <f>IF(OR(ISBLANK(B104), ISBLANK(F104)),"",IF($O104&gt;0,VLOOKUP(MAX($L104-1,'Életkor kategoriák'!I110),Kategóriák!$B$2:$I$111,6,FALSE),$M104))</f>
        <v/>
      </c>
      <c r="Q104" s="135" t="str">
        <f>IF(OR(ISBLANK(B104), ISBLANK(F104)),"",IF(AND(LEFT(B104,2)="OA",RIGHT(B104,2)="L4"),1900, IF($O104&gt;0,VLOOKUP(MIN($L104+1,'Életkor kategoriák'!J110),Kategóriák!$B$2:$I$111,7,FALSE),$N104)))</f>
        <v/>
      </c>
    </row>
    <row r="105" spans="1:17" customFormat="1" x14ac:dyDescent="0.2">
      <c r="A105" s="134"/>
      <c r="B105" s="83" t="str">
        <f>IF(A105 = "", "", VLOOKUP(A105,'1. Nevezési összesítő'!$A$3:$C$50,3,FALSE))</f>
        <v/>
      </c>
      <c r="C105" s="98"/>
      <c r="D105" s="98"/>
      <c r="E105" s="100"/>
      <c r="F105" s="105"/>
      <c r="G105" s="98"/>
      <c r="H105" s="83" t="str">
        <f t="shared" si="8"/>
        <v/>
      </c>
      <c r="I105" s="83" t="str">
        <f t="shared" si="9"/>
        <v/>
      </c>
      <c r="J105" s="83" t="str">
        <f t="shared" si="10"/>
        <v/>
      </c>
      <c r="K105" s="83" t="str">
        <f t="shared" si="11"/>
        <v/>
      </c>
      <c r="L105" s="83" t="str">
        <f>IF(OR(ISBLANK(B105), ISBLANK(F105)),"",INDEX(Kategóriák!$B$2:$E$111, MATCH(B105, Kategóriák!$E$2:$E$111, 0), 1))</f>
        <v/>
      </c>
      <c r="M105" s="83" t="str">
        <f>IF(OR(ISBLANK(B105), ISBLANK(F105)),"",VLOOKUP($L105,Kategóriák!$B$2:$I$111,6,FALSE))</f>
        <v/>
      </c>
      <c r="N105" s="83" t="str">
        <f>IF(OR(ISBLANK(B105), ISBLANK(F105)),"",VLOOKUP($L105,Kategóriák!$B$2:$I$111,7,FALSE))</f>
        <v/>
      </c>
      <c r="O105" s="83" t="str">
        <f>IF(OR(ISBLANK(B105), ISBLANK(F105)),"",VLOOKUP(B105,Kategóriák!$E$2:$F$111,2,FALSE))</f>
        <v/>
      </c>
      <c r="P105" s="83" t="str">
        <f>IF(OR(ISBLANK(B105), ISBLANK(F105)),"",IF($O105&gt;0,VLOOKUP(MAX($L105-1,'Életkor kategoriák'!I111),Kategóriák!$B$2:$I$111,6,FALSE),$M105))</f>
        <v/>
      </c>
      <c r="Q105" s="135" t="str">
        <f>IF(OR(ISBLANK(B105), ISBLANK(F105)),"",IF(AND(LEFT(B105,2)="OA",RIGHT(B105,2)="L4"),1900, IF($O105&gt;0,VLOOKUP(MIN($L105+1,'Életkor kategoriák'!J111),Kategóriák!$B$2:$I$111,7,FALSE),$N105)))</f>
        <v/>
      </c>
    </row>
    <row r="106" spans="1:17" customFormat="1" x14ac:dyDescent="0.2">
      <c r="A106" s="134"/>
      <c r="B106" s="83" t="str">
        <f>IF(A106 = "", "", VLOOKUP(A106,'1. Nevezési összesítő'!$A$3:$C$50,3,FALSE))</f>
        <v/>
      </c>
      <c r="C106" s="98"/>
      <c r="D106" s="98"/>
      <c r="E106" s="100"/>
      <c r="F106" s="105"/>
      <c r="G106" s="98"/>
      <c r="H106" s="83" t="str">
        <f t="shared" si="8"/>
        <v/>
      </c>
      <c r="I106" s="83" t="str">
        <f t="shared" si="9"/>
        <v/>
      </c>
      <c r="J106" s="83" t="str">
        <f t="shared" si="10"/>
        <v/>
      </c>
      <c r="K106" s="83" t="str">
        <f t="shared" si="11"/>
        <v/>
      </c>
      <c r="L106" s="83" t="str">
        <f>IF(OR(ISBLANK(B106), ISBLANK(F106)),"",INDEX(Kategóriák!$B$2:$E$111, MATCH(B106, Kategóriák!$E$2:$E$111, 0), 1))</f>
        <v/>
      </c>
      <c r="M106" s="83" t="str">
        <f>IF(OR(ISBLANK(B106), ISBLANK(F106)),"",VLOOKUP($L106,Kategóriák!$B$2:$I$111,6,FALSE))</f>
        <v/>
      </c>
      <c r="N106" s="83" t="str">
        <f>IF(OR(ISBLANK(B106), ISBLANK(F106)),"",VLOOKUP($L106,Kategóriák!$B$2:$I$111,7,FALSE))</f>
        <v/>
      </c>
      <c r="O106" s="83" t="str">
        <f>IF(OR(ISBLANK(B106), ISBLANK(F106)),"",VLOOKUP(B106,Kategóriák!$E$2:$F$111,2,FALSE))</f>
        <v/>
      </c>
      <c r="P106" s="83" t="str">
        <f>IF(OR(ISBLANK(B106), ISBLANK(F106)),"",IF($O106&gt;0,VLOOKUP(MAX($L106-1,'Életkor kategoriák'!I112),Kategóriák!$B$2:$I$111,6,FALSE),$M106))</f>
        <v/>
      </c>
      <c r="Q106" s="135" t="str">
        <f>IF(OR(ISBLANK(B106), ISBLANK(F106)),"",IF(AND(LEFT(B106,2)="OA",RIGHT(B106,2)="L4"),1900, IF($O106&gt;0,VLOOKUP(MIN($L106+1,'Életkor kategoriák'!J112),Kategóriák!$B$2:$I$111,7,FALSE),$N106)))</f>
        <v/>
      </c>
    </row>
    <row r="107" spans="1:17" customFormat="1" x14ac:dyDescent="0.2">
      <c r="A107" s="134"/>
      <c r="B107" s="83" t="str">
        <f>IF(A107 = "", "", VLOOKUP(A107,'1. Nevezési összesítő'!$A$3:$C$50,3,FALSE))</f>
        <v/>
      </c>
      <c r="C107" s="98"/>
      <c r="D107" s="98"/>
      <c r="E107" s="100"/>
      <c r="F107" s="105"/>
      <c r="G107" s="98"/>
      <c r="H107" s="83" t="str">
        <f t="shared" si="8"/>
        <v/>
      </c>
      <c r="I107" s="83" t="str">
        <f t="shared" si="9"/>
        <v/>
      </c>
      <c r="J107" s="83" t="str">
        <f t="shared" si="10"/>
        <v/>
      </c>
      <c r="K107" s="83" t="str">
        <f t="shared" si="11"/>
        <v/>
      </c>
      <c r="L107" s="83" t="str">
        <f>IF(OR(ISBLANK(B107), ISBLANK(F107)),"",INDEX(Kategóriák!$B$2:$E$111, MATCH(B107, Kategóriák!$E$2:$E$111, 0), 1))</f>
        <v/>
      </c>
      <c r="M107" s="83" t="str">
        <f>IF(OR(ISBLANK(B107), ISBLANK(F107)),"",VLOOKUP($L107,Kategóriák!$B$2:$I$111,6,FALSE))</f>
        <v/>
      </c>
      <c r="N107" s="83" t="str">
        <f>IF(OR(ISBLANK(B107), ISBLANK(F107)),"",VLOOKUP($L107,Kategóriák!$B$2:$I$111,7,FALSE))</f>
        <v/>
      </c>
      <c r="O107" s="83" t="str">
        <f>IF(OR(ISBLANK(B107), ISBLANK(F107)),"",VLOOKUP(B107,Kategóriák!$E$2:$F$111,2,FALSE))</f>
        <v/>
      </c>
      <c r="P107" s="83" t="str">
        <f>IF(OR(ISBLANK(B107), ISBLANK(F107)),"",IF($O107&gt;0,VLOOKUP(MAX($L107-1,'Életkor kategoriák'!I113),Kategóriák!$B$2:$I$111,6,FALSE),$M107))</f>
        <v/>
      </c>
      <c r="Q107" s="135" t="str">
        <f>IF(OR(ISBLANK(B107), ISBLANK(F107)),"",IF(AND(LEFT(B107,2)="OA",RIGHT(B107,2)="L4"),1900, IF($O107&gt;0,VLOOKUP(MIN($L107+1,'Életkor kategoriák'!J113),Kategóriák!$B$2:$I$111,7,FALSE),$N107)))</f>
        <v/>
      </c>
    </row>
    <row r="108" spans="1:17" customFormat="1" x14ac:dyDescent="0.2">
      <c r="A108" s="134"/>
      <c r="B108" s="83" t="str">
        <f>IF(A108 = "", "", VLOOKUP(A108,'1. Nevezési összesítő'!$A$3:$C$50,3,FALSE))</f>
        <v/>
      </c>
      <c r="C108" s="98"/>
      <c r="D108" s="98"/>
      <c r="E108" s="100"/>
      <c r="F108" s="105"/>
      <c r="G108" s="98"/>
      <c r="H108" s="83" t="str">
        <f t="shared" si="8"/>
        <v/>
      </c>
      <c r="I108" s="83" t="str">
        <f t="shared" si="9"/>
        <v/>
      </c>
      <c r="J108" s="83" t="str">
        <f t="shared" si="10"/>
        <v/>
      </c>
      <c r="K108" s="83" t="str">
        <f t="shared" si="11"/>
        <v/>
      </c>
      <c r="L108" s="83" t="str">
        <f>IF(OR(ISBLANK(B108), ISBLANK(F108)),"",INDEX(Kategóriák!$B$2:$E$111, MATCH(B108, Kategóriák!$E$2:$E$111, 0), 1))</f>
        <v/>
      </c>
      <c r="M108" s="83" t="str">
        <f>IF(OR(ISBLANK(B108), ISBLANK(F108)),"",VLOOKUP($L108,Kategóriák!$B$2:$I$111,6,FALSE))</f>
        <v/>
      </c>
      <c r="N108" s="83" t="str">
        <f>IF(OR(ISBLANK(B108), ISBLANK(F108)),"",VLOOKUP($L108,Kategóriák!$B$2:$I$111,7,FALSE))</f>
        <v/>
      </c>
      <c r="O108" s="83" t="str">
        <f>IF(OR(ISBLANK(B108), ISBLANK(F108)),"",VLOOKUP(B108,Kategóriák!$E$2:$F$111,2,FALSE))</f>
        <v/>
      </c>
      <c r="P108" s="83" t="str">
        <f>IF(OR(ISBLANK(B108), ISBLANK(F108)),"",IF($O108&gt;0,VLOOKUP(MAX($L108-1,'Életkor kategoriák'!I114),Kategóriák!$B$2:$I$111,6,FALSE),$M108))</f>
        <v/>
      </c>
      <c r="Q108" s="135" t="str">
        <f>IF(OR(ISBLANK(B108), ISBLANK(F108)),"",IF(AND(LEFT(B108,2)="OA",RIGHT(B108,2)="L4"),1900, IF($O108&gt;0,VLOOKUP(MIN($L108+1,'Életkor kategoriák'!J114),Kategóriák!$B$2:$I$111,7,FALSE),$N108)))</f>
        <v/>
      </c>
    </row>
    <row r="109" spans="1:17" customFormat="1" x14ac:dyDescent="0.2">
      <c r="A109" s="134"/>
      <c r="B109" s="83" t="str">
        <f>IF(A109 = "", "", VLOOKUP(A109,'1. Nevezési összesítő'!$A$3:$C$50,3,FALSE))</f>
        <v/>
      </c>
      <c r="C109" s="98"/>
      <c r="D109" s="98"/>
      <c r="E109" s="100"/>
      <c r="F109" s="105"/>
      <c r="G109" s="98"/>
      <c r="H109" s="83" t="str">
        <f t="shared" si="8"/>
        <v/>
      </c>
      <c r="I109" s="83" t="str">
        <f t="shared" si="9"/>
        <v/>
      </c>
      <c r="J109" s="83" t="str">
        <f t="shared" si="10"/>
        <v/>
      </c>
      <c r="K109" s="83" t="str">
        <f t="shared" si="11"/>
        <v/>
      </c>
      <c r="L109" s="83" t="str">
        <f>IF(OR(ISBLANK(B109), ISBLANK(F109)),"",INDEX(Kategóriák!$B$2:$E$111, MATCH(B109, Kategóriák!$E$2:$E$111, 0), 1))</f>
        <v/>
      </c>
      <c r="M109" s="83" t="str">
        <f>IF(OR(ISBLANK(B109), ISBLANK(F109)),"",VLOOKUP($L109,Kategóriák!$B$2:$I$111,6,FALSE))</f>
        <v/>
      </c>
      <c r="N109" s="83" t="str">
        <f>IF(OR(ISBLANK(B109), ISBLANK(F109)),"",VLOOKUP($L109,Kategóriák!$B$2:$I$111,7,FALSE))</f>
        <v/>
      </c>
      <c r="O109" s="83" t="str">
        <f>IF(OR(ISBLANK(B109), ISBLANK(F109)),"",VLOOKUP(B109,Kategóriák!$E$2:$F$111,2,FALSE))</f>
        <v/>
      </c>
      <c r="P109" s="83" t="str">
        <f>IF(OR(ISBLANK(B109), ISBLANK(F109)),"",IF($O109&gt;0,VLOOKUP(MAX($L109-1,'Életkor kategoriák'!I115),Kategóriák!$B$2:$I$111,6,FALSE),$M109))</f>
        <v/>
      </c>
      <c r="Q109" s="135" t="str">
        <f>IF(OR(ISBLANK(B109), ISBLANK(F109)),"",IF(AND(LEFT(B109,2)="OA",RIGHT(B109,2)="L4"),1900, IF($O109&gt;0,VLOOKUP(MIN($L109+1,'Életkor kategoriák'!J115),Kategóriák!$B$2:$I$111,7,FALSE),$N109)))</f>
        <v/>
      </c>
    </row>
    <row r="110" spans="1:17" customFormat="1" x14ac:dyDescent="0.2">
      <c r="A110" s="134"/>
      <c r="B110" s="83" t="str">
        <f>IF(A110 = "", "", VLOOKUP(A110,'1. Nevezési összesítő'!$A$3:$C$50,3,FALSE))</f>
        <v/>
      </c>
      <c r="C110" s="98"/>
      <c r="D110" s="98"/>
      <c r="E110" s="100"/>
      <c r="F110" s="105"/>
      <c r="G110" s="98"/>
      <c r="H110" s="83" t="str">
        <f t="shared" si="8"/>
        <v/>
      </c>
      <c r="I110" s="83" t="str">
        <f t="shared" si="9"/>
        <v/>
      </c>
      <c r="J110" s="83" t="str">
        <f t="shared" si="10"/>
        <v/>
      </c>
      <c r="K110" s="83" t="str">
        <f t="shared" si="11"/>
        <v/>
      </c>
      <c r="L110" s="83" t="str">
        <f>IF(OR(ISBLANK(B110), ISBLANK(F110)),"",INDEX(Kategóriák!$B$2:$E$111, MATCH(B110, Kategóriák!$E$2:$E$111, 0), 1))</f>
        <v/>
      </c>
      <c r="M110" s="83" t="str">
        <f>IF(OR(ISBLANK(B110), ISBLANK(F110)),"",VLOOKUP($L110,Kategóriák!$B$2:$I$111,6,FALSE))</f>
        <v/>
      </c>
      <c r="N110" s="83" t="str">
        <f>IF(OR(ISBLANK(B110), ISBLANK(F110)),"",VLOOKUP($L110,Kategóriák!$B$2:$I$111,7,FALSE))</f>
        <v/>
      </c>
      <c r="O110" s="83" t="str">
        <f>IF(OR(ISBLANK(B110), ISBLANK(F110)),"",VLOOKUP(B110,Kategóriák!$E$2:$F$111,2,FALSE))</f>
        <v/>
      </c>
      <c r="P110" s="83" t="str">
        <f>IF(OR(ISBLANK(B110), ISBLANK(F110)),"",IF($O110&gt;0,VLOOKUP(MAX($L110-1,'Életkor kategoriák'!I116),Kategóriák!$B$2:$I$111,6,FALSE),$M110))</f>
        <v/>
      </c>
      <c r="Q110" s="135" t="str">
        <f>IF(OR(ISBLANK(B110), ISBLANK(F110)),"",IF(AND(LEFT(B110,2)="OA",RIGHT(B110,2)="L4"),1900, IF($O110&gt;0,VLOOKUP(MIN($L110+1,'Életkor kategoriák'!J116),Kategóriák!$B$2:$I$111,7,FALSE),$N110)))</f>
        <v/>
      </c>
    </row>
    <row r="111" spans="1:17" customFormat="1" x14ac:dyDescent="0.2">
      <c r="A111" s="134"/>
      <c r="B111" s="83" t="str">
        <f>IF(A111 = "", "", VLOOKUP(A111,'1. Nevezési összesítő'!$A$3:$C$50,3,FALSE))</f>
        <v/>
      </c>
      <c r="C111" s="98"/>
      <c r="D111" s="98"/>
      <c r="E111" s="100"/>
      <c r="F111" s="105"/>
      <c r="G111" s="98"/>
      <c r="H111" s="83" t="str">
        <f t="shared" si="8"/>
        <v/>
      </c>
      <c r="I111" s="83" t="str">
        <f t="shared" si="9"/>
        <v/>
      </c>
      <c r="J111" s="83" t="str">
        <f t="shared" si="10"/>
        <v/>
      </c>
      <c r="K111" s="83" t="str">
        <f t="shared" si="11"/>
        <v/>
      </c>
      <c r="L111" s="83" t="str">
        <f>IF(OR(ISBLANK(B111), ISBLANK(F111)),"",INDEX(Kategóriák!$B$2:$E$111, MATCH(B111, Kategóriák!$E$2:$E$111, 0), 1))</f>
        <v/>
      </c>
      <c r="M111" s="83" t="str">
        <f>IF(OR(ISBLANK(B111), ISBLANK(F111)),"",VLOOKUP($L111,Kategóriák!$B$2:$I$111,6,FALSE))</f>
        <v/>
      </c>
      <c r="N111" s="83" t="str">
        <f>IF(OR(ISBLANK(B111), ISBLANK(F111)),"",VLOOKUP($L111,Kategóriák!$B$2:$I$111,7,FALSE))</f>
        <v/>
      </c>
      <c r="O111" s="83" t="str">
        <f>IF(OR(ISBLANK(B111), ISBLANK(F111)),"",VLOOKUP(B111,Kategóriák!$E$2:$F$111,2,FALSE))</f>
        <v/>
      </c>
      <c r="P111" s="83" t="str">
        <f>IF(OR(ISBLANK(B111), ISBLANK(F111)),"",IF($O111&gt;0,VLOOKUP(MAX($L111-1,'Életkor kategoriák'!I117),Kategóriák!$B$2:$I$111,6,FALSE),$M111))</f>
        <v/>
      </c>
      <c r="Q111" s="135" t="str">
        <f>IF(OR(ISBLANK(B111), ISBLANK(F111)),"",IF(AND(LEFT(B111,2)="OA",RIGHT(B111,2)="L4"),1900, IF($O111&gt;0,VLOOKUP(MIN($L111+1,'Életkor kategoriák'!J117),Kategóriák!$B$2:$I$111,7,FALSE),$N111)))</f>
        <v/>
      </c>
    </row>
    <row r="112" spans="1:17" customFormat="1" x14ac:dyDescent="0.2">
      <c r="A112" s="134"/>
      <c r="B112" s="83" t="str">
        <f>IF(A112 = "", "", VLOOKUP(A112,'1. Nevezési összesítő'!$A$3:$C$50,3,FALSE))</f>
        <v/>
      </c>
      <c r="C112" s="98"/>
      <c r="D112" s="98"/>
      <c r="E112" s="100"/>
      <c r="F112" s="105"/>
      <c r="G112" s="98"/>
      <c r="H112" s="83" t="str">
        <f t="shared" si="8"/>
        <v/>
      </c>
      <c r="I112" s="83" t="str">
        <f t="shared" si="9"/>
        <v/>
      </c>
      <c r="J112" s="83" t="str">
        <f t="shared" si="10"/>
        <v/>
      </c>
      <c r="K112" s="83" t="str">
        <f t="shared" si="11"/>
        <v/>
      </c>
      <c r="L112" s="83" t="str">
        <f>IF(OR(ISBLANK(B112), ISBLANK(F112)),"",INDEX(Kategóriák!$B$2:$E$111, MATCH(B112, Kategóriák!$E$2:$E$111, 0), 1))</f>
        <v/>
      </c>
      <c r="M112" s="83" t="str">
        <f>IF(OR(ISBLANK(B112), ISBLANK(F112)),"",VLOOKUP($L112,Kategóriák!$B$2:$I$111,6,FALSE))</f>
        <v/>
      </c>
      <c r="N112" s="83" t="str">
        <f>IF(OR(ISBLANK(B112), ISBLANK(F112)),"",VLOOKUP($L112,Kategóriák!$B$2:$I$111,7,FALSE))</f>
        <v/>
      </c>
      <c r="O112" s="83" t="str">
        <f>IF(OR(ISBLANK(B112), ISBLANK(F112)),"",VLOOKUP(B112,Kategóriák!$E$2:$F$111,2,FALSE))</f>
        <v/>
      </c>
      <c r="P112" s="83" t="str">
        <f>IF(OR(ISBLANK(B112), ISBLANK(F112)),"",IF($O112&gt;0,VLOOKUP(MAX($L112-1,'Életkor kategoriák'!I118),Kategóriák!$B$2:$I$111,6,FALSE),$M112))</f>
        <v/>
      </c>
      <c r="Q112" s="135" t="str">
        <f>IF(OR(ISBLANK(B112), ISBLANK(F112)),"",IF(AND(LEFT(B112,2)="OA",RIGHT(B112,2)="L4"),1900, IF($O112&gt;0,VLOOKUP(MIN($L112+1,'Életkor kategoriák'!J118),Kategóriák!$B$2:$I$111,7,FALSE),$N112)))</f>
        <v/>
      </c>
    </row>
    <row r="113" spans="1:17" customFormat="1" x14ac:dyDescent="0.2">
      <c r="A113" s="134"/>
      <c r="B113" s="83" t="str">
        <f>IF(A113 = "", "", VLOOKUP(A113,'1. Nevezési összesítő'!$A$3:$C$50,3,FALSE))</f>
        <v/>
      </c>
      <c r="C113" s="98"/>
      <c r="D113" s="98"/>
      <c r="E113" s="100"/>
      <c r="F113" s="105"/>
      <c r="G113" s="98"/>
      <c r="H113" s="83" t="str">
        <f t="shared" si="8"/>
        <v/>
      </c>
      <c r="I113" s="83" t="str">
        <f t="shared" si="9"/>
        <v/>
      </c>
      <c r="J113" s="83" t="str">
        <f t="shared" si="10"/>
        <v/>
      </c>
      <c r="K113" s="83" t="str">
        <f t="shared" si="11"/>
        <v/>
      </c>
      <c r="L113" s="83" t="str">
        <f>IF(OR(ISBLANK(B113), ISBLANK(F113)),"",INDEX(Kategóriák!$B$2:$E$111, MATCH(B113, Kategóriák!$E$2:$E$111, 0), 1))</f>
        <v/>
      </c>
      <c r="M113" s="83" t="str">
        <f>IF(OR(ISBLANK(B113), ISBLANK(F113)),"",VLOOKUP($L113,Kategóriák!$B$2:$I$111,6,FALSE))</f>
        <v/>
      </c>
      <c r="N113" s="83" t="str">
        <f>IF(OR(ISBLANK(B113), ISBLANK(F113)),"",VLOOKUP($L113,Kategóriák!$B$2:$I$111,7,FALSE))</f>
        <v/>
      </c>
      <c r="O113" s="83" t="str">
        <f>IF(OR(ISBLANK(B113), ISBLANK(F113)),"",VLOOKUP(B113,Kategóriák!$E$2:$F$111,2,FALSE))</f>
        <v/>
      </c>
      <c r="P113" s="83" t="str">
        <f>IF(OR(ISBLANK(B113), ISBLANK(F113)),"",IF($O113&gt;0,VLOOKUP(MAX($L113-1,'Életkor kategoriák'!I119),Kategóriák!$B$2:$I$111,6,FALSE),$M113))</f>
        <v/>
      </c>
      <c r="Q113" s="135" t="str">
        <f>IF(OR(ISBLANK(B113), ISBLANK(F113)),"",IF(AND(LEFT(B113,2)="OA",RIGHT(B113,2)="L4"),1900, IF($O113&gt;0,VLOOKUP(MIN($L113+1,'Életkor kategoriák'!J119),Kategóriák!$B$2:$I$111,7,FALSE),$N113)))</f>
        <v/>
      </c>
    </row>
    <row r="114" spans="1:17" customFormat="1" x14ac:dyDescent="0.2">
      <c r="A114" s="134"/>
      <c r="B114" s="83" t="str">
        <f>IF(A114 = "", "", VLOOKUP(A114,'1. Nevezési összesítő'!$A$3:$C$50,3,FALSE))</f>
        <v/>
      </c>
      <c r="C114" s="98"/>
      <c r="D114" s="98"/>
      <c r="E114" s="100"/>
      <c r="F114" s="105"/>
      <c r="G114" s="98"/>
      <c r="H114" s="83" t="str">
        <f t="shared" si="8"/>
        <v/>
      </c>
      <c r="I114" s="83" t="str">
        <f t="shared" si="9"/>
        <v/>
      </c>
      <c r="J114" s="83" t="str">
        <f t="shared" si="10"/>
        <v/>
      </c>
      <c r="K114" s="83" t="str">
        <f t="shared" si="11"/>
        <v/>
      </c>
      <c r="L114" s="83" t="str">
        <f>IF(OR(ISBLANK(B114), ISBLANK(F114)),"",INDEX(Kategóriák!$B$2:$E$111, MATCH(B114, Kategóriák!$E$2:$E$111, 0), 1))</f>
        <v/>
      </c>
      <c r="M114" s="83" t="str">
        <f>IF(OR(ISBLANK(B114), ISBLANK(F114)),"",VLOOKUP($L114,Kategóriák!$B$2:$I$111,6,FALSE))</f>
        <v/>
      </c>
      <c r="N114" s="83" t="str">
        <f>IF(OR(ISBLANK(B114), ISBLANK(F114)),"",VLOOKUP($L114,Kategóriák!$B$2:$I$111,7,FALSE))</f>
        <v/>
      </c>
      <c r="O114" s="83" t="str">
        <f>IF(OR(ISBLANK(B114), ISBLANK(F114)),"",VLOOKUP(B114,Kategóriák!$E$2:$F$111,2,FALSE))</f>
        <v/>
      </c>
      <c r="P114" s="83" t="str">
        <f>IF(OR(ISBLANK(B114), ISBLANK(F114)),"",IF($O114&gt;0,VLOOKUP(MAX($L114-1,'Életkor kategoriák'!I120),Kategóriák!$B$2:$I$111,6,FALSE),$M114))</f>
        <v/>
      </c>
      <c r="Q114" s="135" t="str">
        <f>IF(OR(ISBLANK(B114), ISBLANK(F114)),"",IF(AND(LEFT(B114,2)="OA",RIGHT(B114,2)="L4"),1900, IF($O114&gt;0,VLOOKUP(MIN($L114+1,'Életkor kategoriák'!J120),Kategóriák!$B$2:$I$111,7,FALSE),$N114)))</f>
        <v/>
      </c>
    </row>
    <row r="115" spans="1:17" customFormat="1" x14ac:dyDescent="0.2">
      <c r="A115" s="134"/>
      <c r="B115" s="83" t="str">
        <f>IF(A115 = "", "", VLOOKUP(A115,'1. Nevezési összesítő'!$A$3:$C$50,3,FALSE))</f>
        <v/>
      </c>
      <c r="C115" s="98"/>
      <c r="D115" s="98"/>
      <c r="E115" s="100"/>
      <c r="F115" s="105"/>
      <c r="G115" s="98"/>
      <c r="H115" s="83" t="str">
        <f t="shared" si="8"/>
        <v/>
      </c>
      <c r="I115" s="83" t="str">
        <f t="shared" si="9"/>
        <v/>
      </c>
      <c r="J115" s="83" t="str">
        <f t="shared" si="10"/>
        <v/>
      </c>
      <c r="K115" s="83" t="str">
        <f t="shared" si="11"/>
        <v/>
      </c>
      <c r="L115" s="83" t="str">
        <f>IF(OR(ISBLANK(B115), ISBLANK(F115)),"",INDEX(Kategóriák!$B$2:$E$111, MATCH(B115, Kategóriák!$E$2:$E$111, 0), 1))</f>
        <v/>
      </c>
      <c r="M115" s="83" t="str">
        <f>IF(OR(ISBLANK(B115), ISBLANK(F115)),"",VLOOKUP($L115,Kategóriák!$B$2:$I$111,6,FALSE))</f>
        <v/>
      </c>
      <c r="N115" s="83" t="str">
        <f>IF(OR(ISBLANK(B115), ISBLANK(F115)),"",VLOOKUP($L115,Kategóriák!$B$2:$I$111,7,FALSE))</f>
        <v/>
      </c>
      <c r="O115" s="83" t="str">
        <f>IF(OR(ISBLANK(B115), ISBLANK(F115)),"",VLOOKUP(B115,Kategóriák!$E$2:$F$111,2,FALSE))</f>
        <v/>
      </c>
      <c r="P115" s="83" t="str">
        <f>IF(OR(ISBLANK(B115), ISBLANK(F115)),"",IF($O115&gt;0,VLOOKUP(MAX($L115-1,'Életkor kategoriák'!I121),Kategóriák!$B$2:$I$111,6,FALSE),$M115))</f>
        <v/>
      </c>
      <c r="Q115" s="135" t="str">
        <f>IF(OR(ISBLANK(B115), ISBLANK(F115)),"",IF(AND(LEFT(B115,2)="OA",RIGHT(B115,2)="L4"),1900, IF($O115&gt;0,VLOOKUP(MIN($L115+1,'Életkor kategoriák'!J121),Kategóriák!$B$2:$I$111,7,FALSE),$N115)))</f>
        <v/>
      </c>
    </row>
    <row r="116" spans="1:17" customFormat="1" x14ac:dyDescent="0.2">
      <c r="A116" s="134"/>
      <c r="B116" s="83" t="str">
        <f>IF(A116 = "", "", VLOOKUP(A116,'1. Nevezési összesítő'!$A$3:$C$50,3,FALSE))</f>
        <v/>
      </c>
      <c r="C116" s="98"/>
      <c r="D116" s="98"/>
      <c r="E116" s="100"/>
      <c r="F116" s="105"/>
      <c r="G116" s="98"/>
      <c r="H116" s="83" t="str">
        <f t="shared" si="8"/>
        <v/>
      </c>
      <c r="I116" s="83" t="str">
        <f t="shared" si="9"/>
        <v/>
      </c>
      <c r="J116" s="83" t="str">
        <f t="shared" si="10"/>
        <v/>
      </c>
      <c r="K116" s="83" t="str">
        <f t="shared" si="11"/>
        <v/>
      </c>
      <c r="L116" s="83" t="str">
        <f>IF(OR(ISBLANK(B116), ISBLANK(F116)),"",INDEX(Kategóriák!$B$2:$E$111, MATCH(B116, Kategóriák!$E$2:$E$111, 0), 1))</f>
        <v/>
      </c>
      <c r="M116" s="83" t="str">
        <f>IF(OR(ISBLANK(B116), ISBLANK(F116)),"",VLOOKUP($L116,Kategóriák!$B$2:$I$111,6,FALSE))</f>
        <v/>
      </c>
      <c r="N116" s="83" t="str">
        <f>IF(OR(ISBLANK(B116), ISBLANK(F116)),"",VLOOKUP($L116,Kategóriák!$B$2:$I$111,7,FALSE))</f>
        <v/>
      </c>
      <c r="O116" s="83" t="str">
        <f>IF(OR(ISBLANK(B116), ISBLANK(F116)),"",VLOOKUP(B116,Kategóriák!$E$2:$F$111,2,FALSE))</f>
        <v/>
      </c>
      <c r="P116" s="83" t="str">
        <f>IF(OR(ISBLANK(B116), ISBLANK(F116)),"",IF($O116&gt;0,VLOOKUP(MAX($L116-1,'Életkor kategoriák'!I122),Kategóriák!$B$2:$I$111,6,FALSE),$M116))</f>
        <v/>
      </c>
      <c r="Q116" s="135" t="str">
        <f>IF(OR(ISBLANK(B116), ISBLANK(F116)),"",IF(AND(LEFT(B116,2)="OA",RIGHT(B116,2)="L4"),1900, IF($O116&gt;0,VLOOKUP(MIN($L116+1,'Életkor kategoriák'!J122),Kategóriák!$B$2:$I$111,7,FALSE),$N116)))</f>
        <v/>
      </c>
    </row>
    <row r="117" spans="1:17" customFormat="1" x14ac:dyDescent="0.2">
      <c r="A117" s="134"/>
      <c r="B117" s="83" t="str">
        <f>IF(A117 = "", "", VLOOKUP(A117,'1. Nevezési összesítő'!$A$3:$C$50,3,FALSE))</f>
        <v/>
      </c>
      <c r="C117" s="98"/>
      <c r="D117" s="98"/>
      <c r="E117" s="100"/>
      <c r="F117" s="105"/>
      <c r="G117" s="98"/>
      <c r="H117" s="83" t="str">
        <f t="shared" si="8"/>
        <v/>
      </c>
      <c r="I117" s="83" t="str">
        <f t="shared" si="9"/>
        <v/>
      </c>
      <c r="J117" s="83" t="str">
        <f t="shared" si="10"/>
        <v/>
      </c>
      <c r="K117" s="83" t="str">
        <f t="shared" si="11"/>
        <v/>
      </c>
      <c r="L117" s="83" t="str">
        <f>IF(OR(ISBLANK(B117), ISBLANK(F117)),"",INDEX(Kategóriák!$B$2:$E$111, MATCH(B117, Kategóriák!$E$2:$E$111, 0), 1))</f>
        <v/>
      </c>
      <c r="M117" s="83" t="str">
        <f>IF(OR(ISBLANK(B117), ISBLANK(F117)),"",VLOOKUP($L117,Kategóriák!$B$2:$I$111,6,FALSE))</f>
        <v/>
      </c>
      <c r="N117" s="83" t="str">
        <f>IF(OR(ISBLANK(B117), ISBLANK(F117)),"",VLOOKUP($L117,Kategóriák!$B$2:$I$111,7,FALSE))</f>
        <v/>
      </c>
      <c r="O117" s="83" t="str">
        <f>IF(OR(ISBLANK(B117), ISBLANK(F117)),"",VLOOKUP(B117,Kategóriák!$E$2:$F$111,2,FALSE))</f>
        <v/>
      </c>
      <c r="P117" s="83" t="str">
        <f>IF(OR(ISBLANK(B117), ISBLANK(F117)),"",IF($O117&gt;0,VLOOKUP(MAX($L117-1,'Életkor kategoriák'!I123),Kategóriák!$B$2:$I$111,6,FALSE),$M117))</f>
        <v/>
      </c>
      <c r="Q117" s="135" t="str">
        <f>IF(OR(ISBLANK(B117), ISBLANK(F117)),"",IF(AND(LEFT(B117,2)="OA",RIGHT(B117,2)="L4"),1900, IF($O117&gt;0,VLOOKUP(MIN($L117+1,'Életkor kategoriák'!J123),Kategóriák!$B$2:$I$111,7,FALSE),$N117)))</f>
        <v/>
      </c>
    </row>
    <row r="118" spans="1:17" customFormat="1" x14ac:dyDescent="0.2">
      <c r="A118" s="134"/>
      <c r="B118" s="83" t="str">
        <f>IF(A118 = "", "", VLOOKUP(A118,'1. Nevezési összesítő'!$A$3:$C$50,3,FALSE))</f>
        <v/>
      </c>
      <c r="C118" s="98"/>
      <c r="D118" s="98"/>
      <c r="E118" s="100"/>
      <c r="F118" s="105"/>
      <c r="G118" s="98"/>
      <c r="H118" s="83" t="str">
        <f t="shared" si="8"/>
        <v/>
      </c>
      <c r="I118" s="83" t="str">
        <f t="shared" si="9"/>
        <v/>
      </c>
      <c r="J118" s="83" t="str">
        <f t="shared" si="10"/>
        <v/>
      </c>
      <c r="K118" s="83" t="str">
        <f t="shared" si="11"/>
        <v/>
      </c>
      <c r="L118" s="83" t="str">
        <f>IF(OR(ISBLANK(B118), ISBLANK(F118)),"",INDEX(Kategóriák!$B$2:$E$111, MATCH(B118, Kategóriák!$E$2:$E$111, 0), 1))</f>
        <v/>
      </c>
      <c r="M118" s="83" t="str">
        <f>IF(OR(ISBLANK(B118), ISBLANK(F118)),"",VLOOKUP($L118,Kategóriák!$B$2:$I$111,6,FALSE))</f>
        <v/>
      </c>
      <c r="N118" s="83" t="str">
        <f>IF(OR(ISBLANK(B118), ISBLANK(F118)),"",VLOOKUP($L118,Kategóriák!$B$2:$I$111,7,FALSE))</f>
        <v/>
      </c>
      <c r="O118" s="83" t="str">
        <f>IF(OR(ISBLANK(B118), ISBLANK(F118)),"",VLOOKUP(B118,Kategóriák!$E$2:$F$111,2,FALSE))</f>
        <v/>
      </c>
      <c r="P118" s="83" t="str">
        <f>IF(OR(ISBLANK(B118), ISBLANK(F118)),"",IF($O118&gt;0,VLOOKUP(MAX($L118-1,'Életkor kategoriák'!I124),Kategóriák!$B$2:$I$111,6,FALSE),$M118))</f>
        <v/>
      </c>
      <c r="Q118" s="135" t="str">
        <f>IF(OR(ISBLANK(B118), ISBLANK(F118)),"",IF(AND(LEFT(B118,2)="OA",RIGHT(B118,2)="L4"),1900, IF($O118&gt;0,VLOOKUP(MIN($L118+1,'Életkor kategoriák'!J124),Kategóriák!$B$2:$I$111,7,FALSE),$N118)))</f>
        <v/>
      </c>
    </row>
    <row r="119" spans="1:17" customFormat="1" x14ac:dyDescent="0.2">
      <c r="A119" s="134"/>
      <c r="B119" s="83" t="str">
        <f>IF(A119 = "", "", VLOOKUP(A119,'1. Nevezési összesítő'!$A$3:$C$50,3,FALSE))</f>
        <v/>
      </c>
      <c r="C119" s="98"/>
      <c r="D119" s="98"/>
      <c r="E119" s="100"/>
      <c r="F119" s="105"/>
      <c r="G119" s="98"/>
      <c r="H119" s="83" t="str">
        <f t="shared" si="8"/>
        <v/>
      </c>
      <c r="I119" s="83" t="str">
        <f t="shared" si="9"/>
        <v/>
      </c>
      <c r="J119" s="83" t="str">
        <f t="shared" si="10"/>
        <v/>
      </c>
      <c r="K119" s="83" t="str">
        <f t="shared" si="11"/>
        <v/>
      </c>
      <c r="L119" s="83" t="str">
        <f>IF(OR(ISBLANK(B119), ISBLANK(F119)),"",INDEX(Kategóriák!$B$2:$E$111, MATCH(B119, Kategóriák!$E$2:$E$111, 0), 1))</f>
        <v/>
      </c>
      <c r="M119" s="83" t="str">
        <f>IF(OR(ISBLANK(B119), ISBLANK(F119)),"",VLOOKUP($L119,Kategóriák!$B$2:$I$111,6,FALSE))</f>
        <v/>
      </c>
      <c r="N119" s="83" t="str">
        <f>IF(OR(ISBLANK(B119), ISBLANK(F119)),"",VLOOKUP($L119,Kategóriák!$B$2:$I$111,7,FALSE))</f>
        <v/>
      </c>
      <c r="O119" s="83" t="str">
        <f>IF(OR(ISBLANK(B119), ISBLANK(F119)),"",VLOOKUP(B119,Kategóriák!$E$2:$F$111,2,FALSE))</f>
        <v/>
      </c>
      <c r="P119" s="83" t="str">
        <f>IF(OR(ISBLANK(B119), ISBLANK(F119)),"",IF($O119&gt;0,VLOOKUP(MAX($L119-1,'Életkor kategoriák'!I125),Kategóriák!$B$2:$I$111,6,FALSE),$M119))</f>
        <v/>
      </c>
      <c r="Q119" s="135" t="str">
        <f>IF(OR(ISBLANK(B119), ISBLANK(F119)),"",IF(AND(LEFT(B119,2)="OA",RIGHT(B119,2)="L4"),1900, IF($O119&gt;0,VLOOKUP(MIN($L119+1,'Életkor kategoriák'!J125),Kategóriák!$B$2:$I$111,7,FALSE),$N119)))</f>
        <v/>
      </c>
    </row>
    <row r="120" spans="1:17" customFormat="1" x14ac:dyDescent="0.2">
      <c r="A120" s="134"/>
      <c r="B120" s="83" t="str">
        <f>IF(A120 = "", "", VLOOKUP(A120,'1. Nevezési összesítő'!$A$3:$C$50,3,FALSE))</f>
        <v/>
      </c>
      <c r="C120" s="98"/>
      <c r="D120" s="98"/>
      <c r="E120" s="100"/>
      <c r="F120" s="105"/>
      <c r="G120" s="98"/>
      <c r="H120" s="83" t="str">
        <f t="shared" si="8"/>
        <v/>
      </c>
      <c r="I120" s="83" t="str">
        <f t="shared" si="9"/>
        <v/>
      </c>
      <c r="J120" s="83" t="str">
        <f t="shared" si="10"/>
        <v/>
      </c>
      <c r="K120" s="83" t="str">
        <f t="shared" si="11"/>
        <v/>
      </c>
      <c r="L120" s="83" t="str">
        <f>IF(OR(ISBLANK(B120), ISBLANK(F120)),"",INDEX(Kategóriák!$B$2:$E$111, MATCH(B120, Kategóriák!$E$2:$E$111, 0), 1))</f>
        <v/>
      </c>
      <c r="M120" s="83" t="str">
        <f>IF(OR(ISBLANK(B120), ISBLANK(F120)),"",VLOOKUP($L120,Kategóriák!$B$2:$I$111,6,FALSE))</f>
        <v/>
      </c>
      <c r="N120" s="83" t="str">
        <f>IF(OR(ISBLANK(B120), ISBLANK(F120)),"",VLOOKUP($L120,Kategóriák!$B$2:$I$111,7,FALSE))</f>
        <v/>
      </c>
      <c r="O120" s="83" t="str">
        <f>IF(OR(ISBLANK(B120), ISBLANK(F120)),"",VLOOKUP(B120,Kategóriák!$E$2:$F$111,2,FALSE))</f>
        <v/>
      </c>
      <c r="P120" s="83" t="str">
        <f>IF(OR(ISBLANK(B120), ISBLANK(F120)),"",IF($O120&gt;0,VLOOKUP(MAX($L120-1,'Életkor kategoriák'!I126),Kategóriák!$B$2:$I$111,6,FALSE),$M120))</f>
        <v/>
      </c>
      <c r="Q120" s="135" t="str">
        <f>IF(OR(ISBLANK(B120), ISBLANK(F120)),"",IF(AND(LEFT(B120,2)="OA",RIGHT(B120,2)="L4"),1900, IF($O120&gt;0,VLOOKUP(MIN($L120+1,'Életkor kategoriák'!J126),Kategóriák!$B$2:$I$111,7,FALSE),$N120)))</f>
        <v/>
      </c>
    </row>
    <row r="121" spans="1:17" customFormat="1" x14ac:dyDescent="0.2">
      <c r="A121" s="134"/>
      <c r="B121" s="83" t="str">
        <f>IF(A121 = "", "", VLOOKUP(A121,'1. Nevezési összesítő'!$A$3:$C$50,3,FALSE))</f>
        <v/>
      </c>
      <c r="C121" s="98"/>
      <c r="D121" s="98"/>
      <c r="E121" s="100"/>
      <c r="F121" s="105"/>
      <c r="G121" s="98"/>
      <c r="H121" s="83" t="str">
        <f t="shared" si="8"/>
        <v/>
      </c>
      <c r="I121" s="83" t="str">
        <f t="shared" si="9"/>
        <v/>
      </c>
      <c r="J121" s="83" t="str">
        <f t="shared" si="10"/>
        <v/>
      </c>
      <c r="K121" s="83" t="str">
        <f t="shared" si="11"/>
        <v/>
      </c>
      <c r="L121" s="83" t="str">
        <f>IF(OR(ISBLANK(B121), ISBLANK(F121)),"",INDEX(Kategóriák!$B$2:$E$111, MATCH(B121, Kategóriák!$E$2:$E$111, 0), 1))</f>
        <v/>
      </c>
      <c r="M121" s="83" t="str">
        <f>IF(OR(ISBLANK(B121), ISBLANK(F121)),"",VLOOKUP($L121,Kategóriák!$B$2:$I$111,6,FALSE))</f>
        <v/>
      </c>
      <c r="N121" s="83" t="str">
        <f>IF(OR(ISBLANK(B121), ISBLANK(F121)),"",VLOOKUP($L121,Kategóriák!$B$2:$I$111,7,FALSE))</f>
        <v/>
      </c>
      <c r="O121" s="83" t="str">
        <f>IF(OR(ISBLANK(B121), ISBLANK(F121)),"",VLOOKUP(B121,Kategóriák!$E$2:$F$111,2,FALSE))</f>
        <v/>
      </c>
      <c r="P121" s="83" t="str">
        <f>IF(OR(ISBLANK(B121), ISBLANK(F121)),"",IF($O121&gt;0,VLOOKUP(MAX($L121-1,'Életkor kategoriák'!I127),Kategóriák!$B$2:$I$111,6,FALSE),$M121))</f>
        <v/>
      </c>
      <c r="Q121" s="135" t="str">
        <f>IF(OR(ISBLANK(B121), ISBLANK(F121)),"",IF(AND(LEFT(B121,2)="OA",RIGHT(B121,2)="L4"),1900, IF($O121&gt;0,VLOOKUP(MIN($L121+1,'Életkor kategoriák'!J127),Kategóriák!$B$2:$I$111,7,FALSE),$N121)))</f>
        <v/>
      </c>
    </row>
    <row r="122" spans="1:17" customFormat="1" x14ac:dyDescent="0.2">
      <c r="A122" s="134"/>
      <c r="B122" s="83" t="str">
        <f>IF(A122 = "", "", VLOOKUP(A122,'1. Nevezési összesítő'!$A$3:$C$50,3,FALSE))</f>
        <v/>
      </c>
      <c r="C122" s="98"/>
      <c r="D122" s="98"/>
      <c r="E122" s="100"/>
      <c r="F122" s="105"/>
      <c r="G122" s="98"/>
      <c r="H122" s="83" t="str">
        <f t="shared" si="8"/>
        <v/>
      </c>
      <c r="I122" s="83" t="str">
        <f t="shared" si="9"/>
        <v/>
      </c>
      <c r="J122" s="83" t="str">
        <f t="shared" si="10"/>
        <v/>
      </c>
      <c r="K122" s="83" t="str">
        <f t="shared" si="11"/>
        <v/>
      </c>
      <c r="L122" s="83" t="str">
        <f>IF(OR(ISBLANK(B122), ISBLANK(F122)),"",INDEX(Kategóriák!$B$2:$E$111, MATCH(B122, Kategóriák!$E$2:$E$111, 0), 1))</f>
        <v/>
      </c>
      <c r="M122" s="83" t="str">
        <f>IF(OR(ISBLANK(B122), ISBLANK(F122)),"",VLOOKUP($L122,Kategóriák!$B$2:$I$111,6,FALSE))</f>
        <v/>
      </c>
      <c r="N122" s="83" t="str">
        <f>IF(OR(ISBLANK(B122), ISBLANK(F122)),"",VLOOKUP($L122,Kategóriák!$B$2:$I$111,7,FALSE))</f>
        <v/>
      </c>
      <c r="O122" s="83" t="str">
        <f>IF(OR(ISBLANK(B122), ISBLANK(F122)),"",VLOOKUP(B122,Kategóriák!$E$2:$F$111,2,FALSE))</f>
        <v/>
      </c>
      <c r="P122" s="83" t="str">
        <f>IF(OR(ISBLANK(B122), ISBLANK(F122)),"",IF($O122&gt;0,VLOOKUP(MAX($L122-1,'Életkor kategoriák'!I128),Kategóriák!$B$2:$I$111,6,FALSE),$M122))</f>
        <v/>
      </c>
      <c r="Q122" s="135" t="str">
        <f>IF(OR(ISBLANK(B122), ISBLANK(F122)),"",IF(AND(LEFT(B122,2)="OA",RIGHT(B122,2)="L4"),1900, IF($O122&gt;0,VLOOKUP(MIN($L122+1,'Életkor kategoriák'!J128),Kategóriák!$B$2:$I$111,7,FALSE),$N122)))</f>
        <v/>
      </c>
    </row>
    <row r="123" spans="1:17" customFormat="1" x14ac:dyDescent="0.2">
      <c r="A123" s="134"/>
      <c r="B123" s="83" t="str">
        <f>IF(A123 = "", "", VLOOKUP(A123,'1. Nevezési összesítő'!$A$3:$C$50,3,FALSE))</f>
        <v/>
      </c>
      <c r="C123" s="98"/>
      <c r="D123" s="98"/>
      <c r="E123" s="100"/>
      <c r="F123" s="105"/>
      <c r="G123" s="98"/>
      <c r="H123" s="83" t="str">
        <f t="shared" si="8"/>
        <v/>
      </c>
      <c r="I123" s="83" t="str">
        <f t="shared" si="9"/>
        <v/>
      </c>
      <c r="J123" s="83" t="str">
        <f t="shared" si="10"/>
        <v/>
      </c>
      <c r="K123" s="83" t="str">
        <f t="shared" si="11"/>
        <v/>
      </c>
      <c r="L123" s="83" t="str">
        <f>IF(OR(ISBLANK(B123), ISBLANK(F123)),"",INDEX(Kategóriák!$B$2:$E$111, MATCH(B123, Kategóriák!$E$2:$E$111, 0), 1))</f>
        <v/>
      </c>
      <c r="M123" s="83" t="str">
        <f>IF(OR(ISBLANK(B123), ISBLANK(F123)),"",VLOOKUP($L123,Kategóriák!$B$2:$I$111,6,FALSE))</f>
        <v/>
      </c>
      <c r="N123" s="83" t="str">
        <f>IF(OR(ISBLANK(B123), ISBLANK(F123)),"",VLOOKUP($L123,Kategóriák!$B$2:$I$111,7,FALSE))</f>
        <v/>
      </c>
      <c r="O123" s="83" t="str">
        <f>IF(OR(ISBLANK(B123), ISBLANK(F123)),"",VLOOKUP(B123,Kategóriák!$E$2:$F$111,2,FALSE))</f>
        <v/>
      </c>
      <c r="P123" s="83" t="str">
        <f>IF(OR(ISBLANK(B123), ISBLANK(F123)),"",IF($O123&gt;0,VLOOKUP(MAX($L123-1,'Életkor kategoriák'!I129),Kategóriák!$B$2:$I$111,6,FALSE),$M123))</f>
        <v/>
      </c>
      <c r="Q123" s="135" t="str">
        <f>IF(OR(ISBLANK(B123), ISBLANK(F123)),"",IF(AND(LEFT(B123,2)="OA",RIGHT(B123,2)="L4"),1900, IF($O123&gt;0,VLOOKUP(MIN($L123+1,'Életkor kategoriák'!J129),Kategóriák!$B$2:$I$111,7,FALSE),$N123)))</f>
        <v/>
      </c>
    </row>
    <row r="124" spans="1:17" customFormat="1" x14ac:dyDescent="0.2">
      <c r="A124" s="134"/>
      <c r="B124" s="83" t="str">
        <f>IF(A124 = "", "", VLOOKUP(A124,'1. Nevezési összesítő'!$A$3:$C$50,3,FALSE))</f>
        <v/>
      </c>
      <c r="C124" s="98"/>
      <c r="D124" s="98"/>
      <c r="E124" s="100"/>
      <c r="F124" s="105"/>
      <c r="G124" s="98"/>
      <c r="H124" s="83" t="str">
        <f t="shared" si="8"/>
        <v/>
      </c>
      <c r="I124" s="83" t="str">
        <f t="shared" si="9"/>
        <v/>
      </c>
      <c r="J124" s="83" t="str">
        <f t="shared" si="10"/>
        <v/>
      </c>
      <c r="K124" s="83" t="str">
        <f t="shared" si="11"/>
        <v/>
      </c>
      <c r="L124" s="83" t="str">
        <f>IF(OR(ISBLANK(B124), ISBLANK(F124)),"",INDEX(Kategóriák!$B$2:$E$111, MATCH(B124, Kategóriák!$E$2:$E$111, 0), 1))</f>
        <v/>
      </c>
      <c r="M124" s="83" t="str">
        <f>IF(OR(ISBLANK(B124), ISBLANK(F124)),"",VLOOKUP($L124,Kategóriák!$B$2:$I$111,6,FALSE))</f>
        <v/>
      </c>
      <c r="N124" s="83" t="str">
        <f>IF(OR(ISBLANK(B124), ISBLANK(F124)),"",VLOOKUP($L124,Kategóriák!$B$2:$I$111,7,FALSE))</f>
        <v/>
      </c>
      <c r="O124" s="83" t="str">
        <f>IF(OR(ISBLANK(B124), ISBLANK(F124)),"",VLOOKUP(B124,Kategóriák!$E$2:$F$111,2,FALSE))</f>
        <v/>
      </c>
      <c r="P124" s="83" t="str">
        <f>IF(OR(ISBLANK(B124), ISBLANK(F124)),"",IF($O124&gt;0,VLOOKUP(MAX($L124-1,'Életkor kategoriák'!I130),Kategóriák!$B$2:$I$111,6,FALSE),$M124))</f>
        <v/>
      </c>
      <c r="Q124" s="135" t="str">
        <f>IF(OR(ISBLANK(B124), ISBLANK(F124)),"",IF(AND(LEFT(B124,2)="OA",RIGHT(B124,2)="L4"),1900, IF($O124&gt;0,VLOOKUP(MIN($L124+1,'Életkor kategoriák'!J130),Kategóriák!$B$2:$I$111,7,FALSE),$N124)))</f>
        <v/>
      </c>
    </row>
    <row r="125" spans="1:17" customFormat="1" x14ac:dyDescent="0.2">
      <c r="A125" s="134"/>
      <c r="B125" s="83" t="str">
        <f>IF(A125 = "", "", VLOOKUP(A125,'1. Nevezési összesítő'!$A$3:$C$50,3,FALSE))</f>
        <v/>
      </c>
      <c r="C125" s="98"/>
      <c r="D125" s="98"/>
      <c r="E125" s="100"/>
      <c r="F125" s="105"/>
      <c r="G125" s="98"/>
      <c r="H125" s="83" t="str">
        <f t="shared" si="8"/>
        <v/>
      </c>
      <c r="I125" s="83" t="str">
        <f t="shared" si="9"/>
        <v/>
      </c>
      <c r="J125" s="83" t="str">
        <f t="shared" si="10"/>
        <v/>
      </c>
      <c r="K125" s="83" t="str">
        <f t="shared" si="11"/>
        <v/>
      </c>
      <c r="L125" s="83" t="str">
        <f>IF(OR(ISBLANK(B125), ISBLANK(F125)),"",INDEX(Kategóriák!$B$2:$E$111, MATCH(B125, Kategóriák!$E$2:$E$111, 0), 1))</f>
        <v/>
      </c>
      <c r="M125" s="83" t="str">
        <f>IF(OR(ISBLANK(B125), ISBLANK(F125)),"",VLOOKUP($L125,Kategóriák!$B$2:$I$111,6,FALSE))</f>
        <v/>
      </c>
      <c r="N125" s="83" t="str">
        <f>IF(OR(ISBLANK(B125), ISBLANK(F125)),"",VLOOKUP($L125,Kategóriák!$B$2:$I$111,7,FALSE))</f>
        <v/>
      </c>
      <c r="O125" s="83" t="str">
        <f>IF(OR(ISBLANK(B125), ISBLANK(F125)),"",VLOOKUP(B125,Kategóriák!$E$2:$F$111,2,FALSE))</f>
        <v/>
      </c>
      <c r="P125" s="83" t="str">
        <f>IF(OR(ISBLANK(B125), ISBLANK(F125)),"",IF($O125&gt;0,VLOOKUP(MAX($L125-1,'Életkor kategoriák'!I131),Kategóriák!$B$2:$I$111,6,FALSE),$M125))</f>
        <v/>
      </c>
      <c r="Q125" s="135" t="str">
        <f>IF(OR(ISBLANK(B125), ISBLANK(F125)),"",IF(AND(LEFT(B125,2)="OA",RIGHT(B125,2)="L4"),1900, IF($O125&gt;0,VLOOKUP(MIN($L125+1,'Életkor kategoriák'!J131),Kategóriák!$B$2:$I$111,7,FALSE),$N125)))</f>
        <v/>
      </c>
    </row>
    <row r="126" spans="1:17" customFormat="1" x14ac:dyDescent="0.2">
      <c r="A126" s="134"/>
      <c r="B126" s="83" t="str">
        <f>IF(A126 = "", "", VLOOKUP(A126,'1. Nevezési összesítő'!$A$3:$C$50,3,FALSE))</f>
        <v/>
      </c>
      <c r="C126" s="98"/>
      <c r="D126" s="98"/>
      <c r="E126" s="100"/>
      <c r="F126" s="105"/>
      <c r="G126" s="98"/>
      <c r="H126" s="83" t="str">
        <f t="shared" si="8"/>
        <v/>
      </c>
      <c r="I126" s="83" t="str">
        <f t="shared" si="9"/>
        <v/>
      </c>
      <c r="J126" s="83" t="str">
        <f t="shared" si="10"/>
        <v/>
      </c>
      <c r="K126" s="83" t="str">
        <f t="shared" si="11"/>
        <v/>
      </c>
      <c r="L126" s="83" t="str">
        <f>IF(OR(ISBLANK(B126), ISBLANK(F126)),"",INDEX(Kategóriák!$B$2:$E$111, MATCH(B126, Kategóriák!$E$2:$E$111, 0), 1))</f>
        <v/>
      </c>
      <c r="M126" s="83" t="str">
        <f>IF(OR(ISBLANK(B126), ISBLANK(F126)),"",VLOOKUP($L126,Kategóriák!$B$2:$I$111,6,FALSE))</f>
        <v/>
      </c>
      <c r="N126" s="83" t="str">
        <f>IF(OR(ISBLANK(B126), ISBLANK(F126)),"",VLOOKUP($L126,Kategóriák!$B$2:$I$111,7,FALSE))</f>
        <v/>
      </c>
      <c r="O126" s="83" t="str">
        <f>IF(OR(ISBLANK(B126), ISBLANK(F126)),"",VLOOKUP(B126,Kategóriák!$E$2:$F$111,2,FALSE))</f>
        <v/>
      </c>
      <c r="P126" s="83" t="str">
        <f>IF(OR(ISBLANK(B126), ISBLANK(F126)),"",IF($O126&gt;0,VLOOKUP(MAX($L126-1,'Életkor kategoriák'!I132),Kategóriák!$B$2:$I$111,6,FALSE),$M126))</f>
        <v/>
      </c>
      <c r="Q126" s="135" t="str">
        <f>IF(OR(ISBLANK(B126), ISBLANK(F126)),"",IF(AND(LEFT(B126,2)="OA",RIGHT(B126,2)="L4"),1900, IF($O126&gt;0,VLOOKUP(MIN($L126+1,'Életkor kategoriák'!J132),Kategóriák!$B$2:$I$111,7,FALSE),$N126)))</f>
        <v/>
      </c>
    </row>
    <row r="127" spans="1:17" customFormat="1" x14ac:dyDescent="0.2">
      <c r="A127" s="134"/>
      <c r="B127" s="83" t="str">
        <f>IF(A127 = "", "", VLOOKUP(A127,'1. Nevezési összesítő'!$A$3:$C$50,3,FALSE))</f>
        <v/>
      </c>
      <c r="C127" s="98"/>
      <c r="D127" s="98"/>
      <c r="E127" s="100"/>
      <c r="F127" s="105"/>
      <c r="G127" s="98"/>
      <c r="H127" s="83" t="str">
        <f t="shared" si="8"/>
        <v/>
      </c>
      <c r="I127" s="83" t="str">
        <f t="shared" si="9"/>
        <v/>
      </c>
      <c r="J127" s="83" t="str">
        <f t="shared" si="10"/>
        <v/>
      </c>
      <c r="K127" s="83" t="str">
        <f t="shared" si="11"/>
        <v/>
      </c>
      <c r="L127" s="83" t="str">
        <f>IF(OR(ISBLANK(B127), ISBLANK(F127)),"",INDEX(Kategóriák!$B$2:$E$111, MATCH(B127, Kategóriák!$E$2:$E$111, 0), 1))</f>
        <v/>
      </c>
      <c r="M127" s="83" t="str">
        <f>IF(OR(ISBLANK(B127), ISBLANK(F127)),"",VLOOKUP($L127,Kategóriák!$B$2:$I$111,6,FALSE))</f>
        <v/>
      </c>
      <c r="N127" s="83" t="str">
        <f>IF(OR(ISBLANK(B127), ISBLANK(F127)),"",VLOOKUP($L127,Kategóriák!$B$2:$I$111,7,FALSE))</f>
        <v/>
      </c>
      <c r="O127" s="83" t="str">
        <f>IF(OR(ISBLANK(B127), ISBLANK(F127)),"",VLOOKUP(B127,Kategóriák!$E$2:$F$111,2,FALSE))</f>
        <v/>
      </c>
      <c r="P127" s="83" t="str">
        <f>IF(OR(ISBLANK(B127), ISBLANK(F127)),"",IF($O127&gt;0,VLOOKUP(MAX($L127-1,'Életkor kategoriák'!I133),Kategóriák!$B$2:$I$111,6,FALSE),$M127))</f>
        <v/>
      </c>
      <c r="Q127" s="135" t="str">
        <f>IF(OR(ISBLANK(B127), ISBLANK(F127)),"",IF(AND(LEFT(B127,2)="OA",RIGHT(B127,2)="L4"),1900, IF($O127&gt;0,VLOOKUP(MIN($L127+1,'Életkor kategoriák'!J133),Kategóriák!$B$2:$I$111,7,FALSE),$N127)))</f>
        <v/>
      </c>
    </row>
    <row r="128" spans="1:17" customFormat="1" x14ac:dyDescent="0.2">
      <c r="A128" s="134"/>
      <c r="B128" s="83" t="str">
        <f>IF(A128 = "", "", VLOOKUP(A128,'1. Nevezési összesítő'!$A$3:$C$50,3,FALSE))</f>
        <v/>
      </c>
      <c r="C128" s="98"/>
      <c r="D128" s="98"/>
      <c r="E128" s="100"/>
      <c r="F128" s="105"/>
      <c r="G128" s="98"/>
      <c r="H128" s="83" t="str">
        <f t="shared" si="8"/>
        <v/>
      </c>
      <c r="I128" s="83" t="str">
        <f t="shared" si="9"/>
        <v/>
      </c>
      <c r="J128" s="83" t="str">
        <f t="shared" si="10"/>
        <v/>
      </c>
      <c r="K128" s="83" t="str">
        <f t="shared" si="11"/>
        <v/>
      </c>
      <c r="L128" s="83" t="str">
        <f>IF(OR(ISBLANK(B128), ISBLANK(F128)),"",INDEX(Kategóriák!$B$2:$E$111, MATCH(B128, Kategóriák!$E$2:$E$111, 0), 1))</f>
        <v/>
      </c>
      <c r="M128" s="83" t="str">
        <f>IF(OR(ISBLANK(B128), ISBLANK(F128)),"",VLOOKUP($L128,Kategóriák!$B$2:$I$111,6,FALSE))</f>
        <v/>
      </c>
      <c r="N128" s="83" t="str">
        <f>IF(OR(ISBLANK(B128), ISBLANK(F128)),"",VLOOKUP($L128,Kategóriák!$B$2:$I$111,7,FALSE))</f>
        <v/>
      </c>
      <c r="O128" s="83" t="str">
        <f>IF(OR(ISBLANK(B128), ISBLANK(F128)),"",VLOOKUP(B128,Kategóriák!$E$2:$F$111,2,FALSE))</f>
        <v/>
      </c>
      <c r="P128" s="83" t="str">
        <f>IF(OR(ISBLANK(B128), ISBLANK(F128)),"",IF($O128&gt;0,VLOOKUP(MAX($L128-1,'Életkor kategoriák'!I134),Kategóriák!$B$2:$I$111,6,FALSE),$M128))</f>
        <v/>
      </c>
      <c r="Q128" s="135" t="str">
        <f>IF(OR(ISBLANK(B128), ISBLANK(F128)),"",IF(AND(LEFT(B128,2)="OA",RIGHT(B128,2)="L4"),1900, IF($O128&gt;0,VLOOKUP(MIN($L128+1,'Életkor kategoriák'!J134),Kategóriák!$B$2:$I$111,7,FALSE),$N128)))</f>
        <v/>
      </c>
    </row>
    <row r="129" spans="1:17" customFormat="1" x14ac:dyDescent="0.2">
      <c r="A129" s="134"/>
      <c r="B129" s="83" t="str">
        <f>IF(A129 = "", "", VLOOKUP(A129,'1. Nevezési összesítő'!$A$3:$C$50,3,FALSE))</f>
        <v/>
      </c>
      <c r="C129" s="98"/>
      <c r="D129" s="98"/>
      <c r="E129" s="100"/>
      <c r="F129" s="105"/>
      <c r="G129" s="98"/>
      <c r="H129" s="83" t="str">
        <f t="shared" si="8"/>
        <v/>
      </c>
      <c r="I129" s="83" t="str">
        <f t="shared" si="9"/>
        <v/>
      </c>
      <c r="J129" s="83" t="str">
        <f t="shared" si="10"/>
        <v/>
      </c>
      <c r="K129" s="83" t="str">
        <f t="shared" si="11"/>
        <v/>
      </c>
      <c r="L129" s="83" t="str">
        <f>IF(OR(ISBLANK(B129), ISBLANK(F129)),"",INDEX(Kategóriák!$B$2:$E$111, MATCH(B129, Kategóriák!$E$2:$E$111, 0), 1))</f>
        <v/>
      </c>
      <c r="M129" s="83" t="str">
        <f>IF(OR(ISBLANK(B129), ISBLANK(F129)),"",VLOOKUP($L129,Kategóriák!$B$2:$I$111,6,FALSE))</f>
        <v/>
      </c>
      <c r="N129" s="83" t="str">
        <f>IF(OR(ISBLANK(B129), ISBLANK(F129)),"",VLOOKUP($L129,Kategóriák!$B$2:$I$111,7,FALSE))</f>
        <v/>
      </c>
      <c r="O129" s="83" t="str">
        <f>IF(OR(ISBLANK(B129), ISBLANK(F129)),"",VLOOKUP(B129,Kategóriák!$E$2:$F$111,2,FALSE))</f>
        <v/>
      </c>
      <c r="P129" s="83" t="str">
        <f>IF(OR(ISBLANK(B129), ISBLANK(F129)),"",IF($O129&gt;0,VLOOKUP(MAX($L129-1,'Életkor kategoriák'!I135),Kategóriák!$B$2:$I$111,6,FALSE),$M129))</f>
        <v/>
      </c>
      <c r="Q129" s="135" t="str">
        <f>IF(OR(ISBLANK(B129), ISBLANK(F129)),"",IF(AND(LEFT(B129,2)="OA",RIGHT(B129,2)="L4"),1900, IF($O129&gt;0,VLOOKUP(MIN($L129+1,'Életkor kategoriák'!J135),Kategóriák!$B$2:$I$111,7,FALSE),$N129)))</f>
        <v/>
      </c>
    </row>
    <row r="130" spans="1:17" customFormat="1" x14ac:dyDescent="0.2">
      <c r="A130" s="134"/>
      <c r="B130" s="83" t="str">
        <f>IF(A130 = "", "", VLOOKUP(A130,'1. Nevezési összesítő'!$A$3:$C$50,3,FALSE))</f>
        <v/>
      </c>
      <c r="C130" s="98"/>
      <c r="D130" s="98"/>
      <c r="E130" s="100"/>
      <c r="F130" s="105"/>
      <c r="G130" s="98"/>
      <c r="H130" s="83" t="str">
        <f t="shared" si="8"/>
        <v/>
      </c>
      <c r="I130" s="83" t="str">
        <f t="shared" si="9"/>
        <v/>
      </c>
      <c r="J130" s="83" t="str">
        <f t="shared" si="10"/>
        <v/>
      </c>
      <c r="K130" s="83" t="str">
        <f t="shared" si="11"/>
        <v/>
      </c>
      <c r="L130" s="83" t="str">
        <f>IF(OR(ISBLANK(B130), ISBLANK(F130)),"",INDEX(Kategóriák!$B$2:$E$111, MATCH(B130, Kategóriák!$E$2:$E$111, 0), 1))</f>
        <v/>
      </c>
      <c r="M130" s="83" t="str">
        <f>IF(OR(ISBLANK(B130), ISBLANK(F130)),"",VLOOKUP($L130,Kategóriák!$B$2:$I$111,6,FALSE))</f>
        <v/>
      </c>
      <c r="N130" s="83" t="str">
        <f>IF(OR(ISBLANK(B130), ISBLANK(F130)),"",VLOOKUP($L130,Kategóriák!$B$2:$I$111,7,FALSE))</f>
        <v/>
      </c>
      <c r="O130" s="83" t="str">
        <f>IF(OR(ISBLANK(B130), ISBLANK(F130)),"",VLOOKUP(B130,Kategóriák!$E$2:$F$111,2,FALSE))</f>
        <v/>
      </c>
      <c r="P130" s="83" t="str">
        <f>IF(OR(ISBLANK(B130), ISBLANK(F130)),"",IF($O130&gt;0,VLOOKUP(MAX($L130-1,'Életkor kategoriák'!I136),Kategóriák!$B$2:$I$111,6,FALSE),$M130))</f>
        <v/>
      </c>
      <c r="Q130" s="135" t="str">
        <f>IF(OR(ISBLANK(B130), ISBLANK(F130)),"",IF(AND(LEFT(B130,2)="OA",RIGHT(B130,2)="L4"),1900, IF($O130&gt;0,VLOOKUP(MIN($L130+1,'Életkor kategoriák'!J136),Kategóriák!$B$2:$I$111,7,FALSE),$N130)))</f>
        <v/>
      </c>
    </row>
    <row r="131" spans="1:17" customFormat="1" x14ac:dyDescent="0.2">
      <c r="A131" s="134"/>
      <c r="B131" s="83" t="str">
        <f>IF(A131 = "", "", VLOOKUP(A131,'1. Nevezési összesítő'!$A$3:$C$50,3,FALSE))</f>
        <v/>
      </c>
      <c r="C131" s="98"/>
      <c r="D131" s="98"/>
      <c r="E131" s="100"/>
      <c r="F131" s="105"/>
      <c r="G131" s="98"/>
      <c r="H131" s="83" t="str">
        <f t="shared" si="8"/>
        <v/>
      </c>
      <c r="I131" s="83" t="str">
        <f t="shared" si="9"/>
        <v/>
      </c>
      <c r="J131" s="83" t="str">
        <f t="shared" si="10"/>
        <v/>
      </c>
      <c r="K131" s="83" t="str">
        <f t="shared" si="11"/>
        <v/>
      </c>
      <c r="L131" s="83" t="str">
        <f>IF(OR(ISBLANK(B131), ISBLANK(F131)),"",INDEX(Kategóriák!$B$2:$E$111, MATCH(B131, Kategóriák!$E$2:$E$111, 0), 1))</f>
        <v/>
      </c>
      <c r="M131" s="83" t="str">
        <f>IF(OR(ISBLANK(B131), ISBLANK(F131)),"",VLOOKUP($L131,Kategóriák!$B$2:$I$111,6,FALSE))</f>
        <v/>
      </c>
      <c r="N131" s="83" t="str">
        <f>IF(OR(ISBLANK(B131), ISBLANK(F131)),"",VLOOKUP($L131,Kategóriák!$B$2:$I$111,7,FALSE))</f>
        <v/>
      </c>
      <c r="O131" s="83" t="str">
        <f>IF(OR(ISBLANK(B131), ISBLANK(F131)),"",VLOOKUP(B131,Kategóriák!$E$2:$F$111,2,FALSE))</f>
        <v/>
      </c>
      <c r="P131" s="83" t="str">
        <f>IF(OR(ISBLANK(B131), ISBLANK(F131)),"",IF($O131&gt;0,VLOOKUP(MAX($L131-1,'Életkor kategoriák'!I137),Kategóriák!$B$2:$I$111,6,FALSE),$M131))</f>
        <v/>
      </c>
      <c r="Q131" s="135" t="str">
        <f>IF(OR(ISBLANK(B131), ISBLANK(F131)),"",IF(AND(LEFT(B131,2)="OA",RIGHT(B131,2)="L4"),1900, IF($O131&gt;0,VLOOKUP(MIN($L131+1,'Életkor kategoriák'!J137),Kategóriák!$B$2:$I$111,7,FALSE),$N131)))</f>
        <v/>
      </c>
    </row>
    <row r="132" spans="1:17" customFormat="1" x14ac:dyDescent="0.2">
      <c r="A132" s="134"/>
      <c r="B132" s="83" t="str">
        <f>IF(A132 = "", "", VLOOKUP(A132,'1. Nevezési összesítő'!$A$3:$C$50,3,FALSE))</f>
        <v/>
      </c>
      <c r="C132" s="98"/>
      <c r="D132" s="98"/>
      <c r="E132" s="100"/>
      <c r="F132" s="105"/>
      <c r="G132" s="98"/>
      <c r="H132" s="83" t="str">
        <f t="shared" si="8"/>
        <v/>
      </c>
      <c r="I132" s="83" t="str">
        <f t="shared" si="9"/>
        <v/>
      </c>
      <c r="J132" s="83" t="str">
        <f t="shared" si="10"/>
        <v/>
      </c>
      <c r="K132" s="83" t="str">
        <f t="shared" si="11"/>
        <v/>
      </c>
      <c r="L132" s="83" t="str">
        <f>IF(OR(ISBLANK(B132), ISBLANK(F132)),"",INDEX(Kategóriák!$B$2:$E$111, MATCH(B132, Kategóriák!$E$2:$E$111, 0), 1))</f>
        <v/>
      </c>
      <c r="M132" s="83" t="str">
        <f>IF(OR(ISBLANK(B132), ISBLANK(F132)),"",VLOOKUP($L132,Kategóriák!$B$2:$I$111,6,FALSE))</f>
        <v/>
      </c>
      <c r="N132" s="83" t="str">
        <f>IF(OR(ISBLANK(B132), ISBLANK(F132)),"",VLOOKUP($L132,Kategóriák!$B$2:$I$111,7,FALSE))</f>
        <v/>
      </c>
      <c r="O132" s="83" t="str">
        <f>IF(OR(ISBLANK(B132), ISBLANK(F132)),"",VLOOKUP(B132,Kategóriák!$E$2:$F$111,2,FALSE))</f>
        <v/>
      </c>
      <c r="P132" s="83" t="str">
        <f>IF(OR(ISBLANK(B132), ISBLANK(F132)),"",IF($O132&gt;0,VLOOKUP(MAX($L132-1,'Életkor kategoriák'!I138),Kategóriák!$B$2:$I$111,6,FALSE),$M132))</f>
        <v/>
      </c>
      <c r="Q132" s="135" t="str">
        <f>IF(OR(ISBLANK(B132), ISBLANK(F132)),"",IF(AND(LEFT(B132,2)="OA",RIGHT(B132,2)="L4"),1900, IF($O132&gt;0,VLOOKUP(MIN($L132+1,'Életkor kategoriák'!J138),Kategóriák!$B$2:$I$111,7,FALSE),$N132)))</f>
        <v/>
      </c>
    </row>
    <row r="133" spans="1:17" customFormat="1" x14ac:dyDescent="0.2">
      <c r="A133" s="134"/>
      <c r="B133" s="83" t="str">
        <f>IF(A133 = "", "", VLOOKUP(A133,'1. Nevezési összesítő'!$A$3:$C$50,3,FALSE))</f>
        <v/>
      </c>
      <c r="C133" s="98"/>
      <c r="D133" s="98"/>
      <c r="E133" s="100"/>
      <c r="F133" s="105"/>
      <c r="G133" s="98"/>
      <c r="H133" s="83" t="str">
        <f t="shared" ref="H133:H196" si="12">IF(ISBLANK(F133),"",AND(ISNUMBER(F133), ISNUMBER(DAY(F133))))</f>
        <v/>
      </c>
      <c r="I133" s="83" t="str">
        <f t="shared" ref="I133:I196" si="13">IF(OR(ISBLANK(B133), ISBLANK(F133)),"",AND(K133&gt;=Q133,K133&lt;=P133))</f>
        <v/>
      </c>
      <c r="J133" s="83" t="str">
        <f t="shared" ref="J133:J196" si="14">IF(OR(ISBLANK(B133), ISBLANK(F133)),"",AND(NOT(AND(K133&gt;=N133,K133&lt;=M133)),I133))</f>
        <v/>
      </c>
      <c r="K133" s="83" t="str">
        <f t="shared" ref="K133:K196" si="15">IF(ISBLANK(F133),"",YEAR(F133))</f>
        <v/>
      </c>
      <c r="L133" s="83" t="str">
        <f>IF(OR(ISBLANK(B133), ISBLANK(F133)),"",INDEX(Kategóriák!$B$2:$E$111, MATCH(B133, Kategóriák!$E$2:$E$111, 0), 1))</f>
        <v/>
      </c>
      <c r="M133" s="83" t="str">
        <f>IF(OR(ISBLANK(B133), ISBLANK(F133)),"",VLOOKUP($L133,Kategóriák!$B$2:$I$111,6,FALSE))</f>
        <v/>
      </c>
      <c r="N133" s="83" t="str">
        <f>IF(OR(ISBLANK(B133), ISBLANK(F133)),"",VLOOKUP($L133,Kategóriák!$B$2:$I$111,7,FALSE))</f>
        <v/>
      </c>
      <c r="O133" s="83" t="str">
        <f>IF(OR(ISBLANK(B133), ISBLANK(F133)),"",VLOOKUP(B133,Kategóriák!$E$2:$F$111,2,FALSE))</f>
        <v/>
      </c>
      <c r="P133" s="83" t="str">
        <f>IF(OR(ISBLANK(B133), ISBLANK(F133)),"",IF($O133&gt;0,VLOOKUP(MAX($L133-1,'Életkor kategoriák'!I139),Kategóriák!$B$2:$I$111,6,FALSE),$M133))</f>
        <v/>
      </c>
      <c r="Q133" s="135" t="str">
        <f>IF(OR(ISBLANK(B133), ISBLANK(F133)),"",IF(AND(LEFT(B133,2)="OA",RIGHT(B133,2)="L4"),1900, IF($O133&gt;0,VLOOKUP(MIN($L133+1,'Életkor kategoriák'!J139),Kategóriák!$B$2:$I$111,7,FALSE),$N133)))</f>
        <v/>
      </c>
    </row>
    <row r="134" spans="1:17" customFormat="1" x14ac:dyDescent="0.2">
      <c r="A134" s="134"/>
      <c r="B134" s="83" t="str">
        <f>IF(A134 = "", "", VLOOKUP(A134,'1. Nevezési összesítő'!$A$3:$C$50,3,FALSE))</f>
        <v/>
      </c>
      <c r="C134" s="98"/>
      <c r="D134" s="98"/>
      <c r="E134" s="100"/>
      <c r="F134" s="105"/>
      <c r="G134" s="98"/>
      <c r="H134" s="83" t="str">
        <f t="shared" si="12"/>
        <v/>
      </c>
      <c r="I134" s="83" t="str">
        <f t="shared" si="13"/>
        <v/>
      </c>
      <c r="J134" s="83" t="str">
        <f t="shared" si="14"/>
        <v/>
      </c>
      <c r="K134" s="83" t="str">
        <f t="shared" si="15"/>
        <v/>
      </c>
      <c r="L134" s="83" t="str">
        <f>IF(OR(ISBLANK(B134), ISBLANK(F134)),"",INDEX(Kategóriák!$B$2:$E$111, MATCH(B134, Kategóriák!$E$2:$E$111, 0), 1))</f>
        <v/>
      </c>
      <c r="M134" s="83" t="str">
        <f>IF(OR(ISBLANK(B134), ISBLANK(F134)),"",VLOOKUP($L134,Kategóriák!$B$2:$I$111,6,FALSE))</f>
        <v/>
      </c>
      <c r="N134" s="83" t="str">
        <f>IF(OR(ISBLANK(B134), ISBLANK(F134)),"",VLOOKUP($L134,Kategóriák!$B$2:$I$111,7,FALSE))</f>
        <v/>
      </c>
      <c r="O134" s="83" t="str">
        <f>IF(OR(ISBLANK(B134), ISBLANK(F134)),"",VLOOKUP(B134,Kategóriák!$E$2:$F$111,2,FALSE))</f>
        <v/>
      </c>
      <c r="P134" s="83" t="str">
        <f>IF(OR(ISBLANK(B134), ISBLANK(F134)),"",IF($O134&gt;0,VLOOKUP(MAX($L134-1,'Életkor kategoriák'!I140),Kategóriák!$B$2:$I$111,6,FALSE),$M134))</f>
        <v/>
      </c>
      <c r="Q134" s="135" t="str">
        <f>IF(OR(ISBLANK(B134), ISBLANK(F134)),"",IF(AND(LEFT(B134,2)="OA",RIGHT(B134,2)="L4"),1900, IF($O134&gt;0,VLOOKUP(MIN($L134+1,'Életkor kategoriák'!J140),Kategóriák!$B$2:$I$111,7,FALSE),$N134)))</f>
        <v/>
      </c>
    </row>
    <row r="135" spans="1:17" customFormat="1" x14ac:dyDescent="0.2">
      <c r="A135" s="134"/>
      <c r="B135" s="83" t="str">
        <f>IF(A135 = "", "", VLOOKUP(A135,'1. Nevezési összesítő'!$A$3:$C$50,3,FALSE))</f>
        <v/>
      </c>
      <c r="C135" s="98"/>
      <c r="D135" s="98"/>
      <c r="E135" s="100"/>
      <c r="F135" s="105"/>
      <c r="G135" s="98"/>
      <c r="H135" s="83" t="str">
        <f t="shared" si="12"/>
        <v/>
      </c>
      <c r="I135" s="83" t="str">
        <f t="shared" si="13"/>
        <v/>
      </c>
      <c r="J135" s="83" t="str">
        <f t="shared" si="14"/>
        <v/>
      </c>
      <c r="K135" s="83" t="str">
        <f t="shared" si="15"/>
        <v/>
      </c>
      <c r="L135" s="83" t="str">
        <f>IF(OR(ISBLANK(B135), ISBLANK(F135)),"",INDEX(Kategóriák!$B$2:$E$111, MATCH(B135, Kategóriák!$E$2:$E$111, 0), 1))</f>
        <v/>
      </c>
      <c r="M135" s="83" t="str">
        <f>IF(OR(ISBLANK(B135), ISBLANK(F135)),"",VLOOKUP($L135,Kategóriák!$B$2:$I$111,6,FALSE))</f>
        <v/>
      </c>
      <c r="N135" s="83" t="str">
        <f>IF(OR(ISBLANK(B135), ISBLANK(F135)),"",VLOOKUP($L135,Kategóriák!$B$2:$I$111,7,FALSE))</f>
        <v/>
      </c>
      <c r="O135" s="83" t="str">
        <f>IF(OR(ISBLANK(B135), ISBLANK(F135)),"",VLOOKUP(B135,Kategóriák!$E$2:$F$111,2,FALSE))</f>
        <v/>
      </c>
      <c r="P135" s="83" t="str">
        <f>IF(OR(ISBLANK(B135), ISBLANK(F135)),"",IF($O135&gt;0,VLOOKUP(MAX($L135-1,'Életkor kategoriák'!I141),Kategóriák!$B$2:$I$111,6,FALSE),$M135))</f>
        <v/>
      </c>
      <c r="Q135" s="135" t="str">
        <f>IF(OR(ISBLANK(B135), ISBLANK(F135)),"",IF(AND(LEFT(B135,2)="OA",RIGHT(B135,2)="L4"),1900, IF($O135&gt;0,VLOOKUP(MIN($L135+1,'Életkor kategoriák'!J141),Kategóriák!$B$2:$I$111,7,FALSE),$N135)))</f>
        <v/>
      </c>
    </row>
    <row r="136" spans="1:17" customFormat="1" x14ac:dyDescent="0.2">
      <c r="A136" s="134"/>
      <c r="B136" s="83" t="str">
        <f>IF(A136 = "", "", VLOOKUP(A136,'1. Nevezési összesítő'!$A$3:$C$50,3,FALSE))</f>
        <v/>
      </c>
      <c r="C136" s="98"/>
      <c r="D136" s="98"/>
      <c r="E136" s="100"/>
      <c r="F136" s="105"/>
      <c r="G136" s="98"/>
      <c r="H136" s="83" t="str">
        <f t="shared" si="12"/>
        <v/>
      </c>
      <c r="I136" s="83" t="str">
        <f t="shared" si="13"/>
        <v/>
      </c>
      <c r="J136" s="83" t="str">
        <f t="shared" si="14"/>
        <v/>
      </c>
      <c r="K136" s="83" t="str">
        <f t="shared" si="15"/>
        <v/>
      </c>
      <c r="L136" s="83" t="str">
        <f>IF(OR(ISBLANK(B136), ISBLANK(F136)),"",INDEX(Kategóriák!$B$2:$E$111, MATCH(B136, Kategóriák!$E$2:$E$111, 0), 1))</f>
        <v/>
      </c>
      <c r="M136" s="83" t="str">
        <f>IF(OR(ISBLANK(B136), ISBLANK(F136)),"",VLOOKUP($L136,Kategóriák!$B$2:$I$111,6,FALSE))</f>
        <v/>
      </c>
      <c r="N136" s="83" t="str">
        <f>IF(OR(ISBLANK(B136), ISBLANK(F136)),"",VLOOKUP($L136,Kategóriák!$B$2:$I$111,7,FALSE))</f>
        <v/>
      </c>
      <c r="O136" s="83" t="str">
        <f>IF(OR(ISBLANK(B136), ISBLANK(F136)),"",VLOOKUP(B136,Kategóriák!$E$2:$F$111,2,FALSE))</f>
        <v/>
      </c>
      <c r="P136" s="83" t="str">
        <f>IF(OR(ISBLANK(B136), ISBLANK(F136)),"",IF($O136&gt;0,VLOOKUP(MAX($L136-1,'Életkor kategoriák'!I142),Kategóriák!$B$2:$I$111,6,FALSE),$M136))</f>
        <v/>
      </c>
      <c r="Q136" s="135" t="str">
        <f>IF(OR(ISBLANK(B136), ISBLANK(F136)),"",IF(AND(LEFT(B136,2)="OA",RIGHT(B136,2)="L4"),1900, IF($O136&gt;0,VLOOKUP(MIN($L136+1,'Életkor kategoriák'!J142),Kategóriák!$B$2:$I$111,7,FALSE),$N136)))</f>
        <v/>
      </c>
    </row>
    <row r="137" spans="1:17" customFormat="1" x14ac:dyDescent="0.2">
      <c r="A137" s="134"/>
      <c r="B137" s="83" t="str">
        <f>IF(A137 = "", "", VLOOKUP(A137,'1. Nevezési összesítő'!$A$3:$C$50,3,FALSE))</f>
        <v/>
      </c>
      <c r="C137" s="98"/>
      <c r="D137" s="98"/>
      <c r="E137" s="100"/>
      <c r="F137" s="105"/>
      <c r="G137" s="98"/>
      <c r="H137" s="83" t="str">
        <f t="shared" si="12"/>
        <v/>
      </c>
      <c r="I137" s="83" t="str">
        <f t="shared" si="13"/>
        <v/>
      </c>
      <c r="J137" s="83" t="str">
        <f t="shared" si="14"/>
        <v/>
      </c>
      <c r="K137" s="83" t="str">
        <f t="shared" si="15"/>
        <v/>
      </c>
      <c r="L137" s="83" t="str">
        <f>IF(OR(ISBLANK(B137), ISBLANK(F137)),"",INDEX(Kategóriák!$B$2:$E$111, MATCH(B137, Kategóriák!$E$2:$E$111, 0), 1))</f>
        <v/>
      </c>
      <c r="M137" s="83" t="str">
        <f>IF(OR(ISBLANK(B137), ISBLANK(F137)),"",VLOOKUP($L137,Kategóriák!$B$2:$I$111,6,FALSE))</f>
        <v/>
      </c>
      <c r="N137" s="83" t="str">
        <f>IF(OR(ISBLANK(B137), ISBLANK(F137)),"",VLOOKUP($L137,Kategóriák!$B$2:$I$111,7,FALSE))</f>
        <v/>
      </c>
      <c r="O137" s="83" t="str">
        <f>IF(OR(ISBLANK(B137), ISBLANK(F137)),"",VLOOKUP(B137,Kategóriák!$E$2:$F$111,2,FALSE))</f>
        <v/>
      </c>
      <c r="P137" s="83" t="str">
        <f>IF(OR(ISBLANK(B137), ISBLANK(F137)),"",IF($O137&gt;0,VLOOKUP(MAX($L137-1,'Életkor kategoriák'!I143),Kategóriák!$B$2:$I$111,6,FALSE),$M137))</f>
        <v/>
      </c>
      <c r="Q137" s="135" t="str">
        <f>IF(OR(ISBLANK(B137), ISBLANK(F137)),"",IF(AND(LEFT(B137,2)="OA",RIGHT(B137,2)="L4"),1900, IF($O137&gt;0,VLOOKUP(MIN($L137+1,'Életkor kategoriák'!J143),Kategóriák!$B$2:$I$111,7,FALSE),$N137)))</f>
        <v/>
      </c>
    </row>
    <row r="138" spans="1:17" customFormat="1" x14ac:dyDescent="0.2">
      <c r="A138" s="134"/>
      <c r="B138" s="83" t="str">
        <f>IF(A138 = "", "", VLOOKUP(A138,'1. Nevezési összesítő'!$A$3:$C$50,3,FALSE))</f>
        <v/>
      </c>
      <c r="C138" s="98"/>
      <c r="D138" s="98"/>
      <c r="E138" s="100"/>
      <c r="F138" s="105"/>
      <c r="G138" s="98"/>
      <c r="H138" s="83" t="str">
        <f t="shared" si="12"/>
        <v/>
      </c>
      <c r="I138" s="83" t="str">
        <f t="shared" si="13"/>
        <v/>
      </c>
      <c r="J138" s="83" t="str">
        <f t="shared" si="14"/>
        <v/>
      </c>
      <c r="K138" s="83" t="str">
        <f t="shared" si="15"/>
        <v/>
      </c>
      <c r="L138" s="83" t="str">
        <f>IF(OR(ISBLANK(B138), ISBLANK(F138)),"",INDEX(Kategóriák!$B$2:$E$111, MATCH(B138, Kategóriák!$E$2:$E$111, 0), 1))</f>
        <v/>
      </c>
      <c r="M138" s="83" t="str">
        <f>IF(OR(ISBLANK(B138), ISBLANK(F138)),"",VLOOKUP($L138,Kategóriák!$B$2:$I$111,6,FALSE))</f>
        <v/>
      </c>
      <c r="N138" s="83" t="str">
        <f>IF(OR(ISBLANK(B138), ISBLANK(F138)),"",VLOOKUP($L138,Kategóriák!$B$2:$I$111,7,FALSE))</f>
        <v/>
      </c>
      <c r="O138" s="83" t="str">
        <f>IF(OR(ISBLANK(B138), ISBLANK(F138)),"",VLOOKUP(B138,Kategóriák!$E$2:$F$111,2,FALSE))</f>
        <v/>
      </c>
      <c r="P138" s="83" t="str">
        <f>IF(OR(ISBLANK(B138), ISBLANK(F138)),"",IF($O138&gt;0,VLOOKUP(MAX($L138-1,'Életkor kategoriák'!I144),Kategóriák!$B$2:$I$111,6,FALSE),$M138))</f>
        <v/>
      </c>
      <c r="Q138" s="135" t="str">
        <f>IF(OR(ISBLANK(B138), ISBLANK(F138)),"",IF(AND(LEFT(B138,2)="OA",RIGHT(B138,2)="L4"),1900, IF($O138&gt;0,VLOOKUP(MIN($L138+1,'Életkor kategoriák'!J144),Kategóriák!$B$2:$I$111,7,FALSE),$N138)))</f>
        <v/>
      </c>
    </row>
    <row r="139" spans="1:17" customFormat="1" x14ac:dyDescent="0.2">
      <c r="A139" s="134"/>
      <c r="B139" s="83" t="str">
        <f>IF(A139 = "", "", VLOOKUP(A139,'1. Nevezési összesítő'!$A$3:$C$50,3,FALSE))</f>
        <v/>
      </c>
      <c r="C139" s="98"/>
      <c r="D139" s="98"/>
      <c r="E139" s="100"/>
      <c r="F139" s="105"/>
      <c r="G139" s="98"/>
      <c r="H139" s="83" t="str">
        <f t="shared" si="12"/>
        <v/>
      </c>
      <c r="I139" s="83" t="str">
        <f t="shared" si="13"/>
        <v/>
      </c>
      <c r="J139" s="83" t="str">
        <f t="shared" si="14"/>
        <v/>
      </c>
      <c r="K139" s="83" t="str">
        <f t="shared" si="15"/>
        <v/>
      </c>
      <c r="L139" s="83" t="str">
        <f>IF(OR(ISBLANK(B139), ISBLANK(F139)),"",INDEX(Kategóriák!$B$2:$E$111, MATCH(B139, Kategóriák!$E$2:$E$111, 0), 1))</f>
        <v/>
      </c>
      <c r="M139" s="83" t="str">
        <f>IF(OR(ISBLANK(B139), ISBLANK(F139)),"",VLOOKUP($L139,Kategóriák!$B$2:$I$111,6,FALSE))</f>
        <v/>
      </c>
      <c r="N139" s="83" t="str">
        <f>IF(OR(ISBLANK(B139), ISBLANK(F139)),"",VLOOKUP($L139,Kategóriák!$B$2:$I$111,7,FALSE))</f>
        <v/>
      </c>
      <c r="O139" s="83" t="str">
        <f>IF(OR(ISBLANK(B139), ISBLANK(F139)),"",VLOOKUP(B139,Kategóriák!$E$2:$F$111,2,FALSE))</f>
        <v/>
      </c>
      <c r="P139" s="83" t="str">
        <f>IF(OR(ISBLANK(B139), ISBLANK(F139)),"",IF($O139&gt;0,VLOOKUP(MAX($L139-1,'Életkor kategoriák'!I145),Kategóriák!$B$2:$I$111,6,FALSE),$M139))</f>
        <v/>
      </c>
      <c r="Q139" s="135" t="str">
        <f>IF(OR(ISBLANK(B139), ISBLANK(F139)),"",IF(AND(LEFT(B139,2)="OA",RIGHT(B139,2)="L4"),1900, IF($O139&gt;0,VLOOKUP(MIN($L139+1,'Életkor kategoriák'!J145),Kategóriák!$B$2:$I$111,7,FALSE),$N139)))</f>
        <v/>
      </c>
    </row>
    <row r="140" spans="1:17" customFormat="1" x14ac:dyDescent="0.2">
      <c r="A140" s="134"/>
      <c r="B140" s="83" t="str">
        <f>IF(A140 = "", "", VLOOKUP(A140,'1. Nevezési összesítő'!$A$3:$C$50,3,FALSE))</f>
        <v/>
      </c>
      <c r="C140" s="98"/>
      <c r="D140" s="98"/>
      <c r="E140" s="100"/>
      <c r="F140" s="105"/>
      <c r="G140" s="98"/>
      <c r="H140" s="83" t="str">
        <f t="shared" si="12"/>
        <v/>
      </c>
      <c r="I140" s="83" t="str">
        <f t="shared" si="13"/>
        <v/>
      </c>
      <c r="J140" s="83" t="str">
        <f t="shared" si="14"/>
        <v/>
      </c>
      <c r="K140" s="83" t="str">
        <f t="shared" si="15"/>
        <v/>
      </c>
      <c r="L140" s="83" t="str">
        <f>IF(OR(ISBLANK(B140), ISBLANK(F140)),"",INDEX(Kategóriák!$B$2:$E$111, MATCH(B140, Kategóriák!$E$2:$E$111, 0), 1))</f>
        <v/>
      </c>
      <c r="M140" s="83" t="str">
        <f>IF(OR(ISBLANK(B140), ISBLANK(F140)),"",VLOOKUP($L140,Kategóriák!$B$2:$I$111,6,FALSE))</f>
        <v/>
      </c>
      <c r="N140" s="83" t="str">
        <f>IF(OR(ISBLANK(B140), ISBLANK(F140)),"",VLOOKUP($L140,Kategóriák!$B$2:$I$111,7,FALSE))</f>
        <v/>
      </c>
      <c r="O140" s="83" t="str">
        <f>IF(OR(ISBLANK(B140), ISBLANK(F140)),"",VLOOKUP(B140,Kategóriák!$E$2:$F$111,2,FALSE))</f>
        <v/>
      </c>
      <c r="P140" s="83" t="str">
        <f>IF(OR(ISBLANK(B140), ISBLANK(F140)),"",IF($O140&gt;0,VLOOKUP(MAX($L140-1,'Életkor kategoriák'!I146),Kategóriák!$B$2:$I$111,6,FALSE),$M140))</f>
        <v/>
      </c>
      <c r="Q140" s="135" t="str">
        <f>IF(OR(ISBLANK(B140), ISBLANK(F140)),"",IF(AND(LEFT(B140,2)="OA",RIGHT(B140,2)="L4"),1900, IF($O140&gt;0,VLOOKUP(MIN($L140+1,'Életkor kategoriák'!J146),Kategóriák!$B$2:$I$111,7,FALSE),$N140)))</f>
        <v/>
      </c>
    </row>
    <row r="141" spans="1:17" customFormat="1" x14ac:dyDescent="0.2">
      <c r="A141" s="134"/>
      <c r="B141" s="83" t="str">
        <f>IF(A141 = "", "", VLOOKUP(A141,'1. Nevezési összesítő'!$A$3:$C$50,3,FALSE))</f>
        <v/>
      </c>
      <c r="C141" s="98"/>
      <c r="D141" s="98"/>
      <c r="E141" s="100"/>
      <c r="F141" s="105"/>
      <c r="G141" s="98"/>
      <c r="H141" s="83" t="str">
        <f t="shared" si="12"/>
        <v/>
      </c>
      <c r="I141" s="83" t="str">
        <f t="shared" si="13"/>
        <v/>
      </c>
      <c r="J141" s="83" t="str">
        <f t="shared" si="14"/>
        <v/>
      </c>
      <c r="K141" s="83" t="str">
        <f t="shared" si="15"/>
        <v/>
      </c>
      <c r="L141" s="83" t="str">
        <f>IF(OR(ISBLANK(B141), ISBLANK(F141)),"",INDEX(Kategóriák!$B$2:$E$111, MATCH(B141, Kategóriák!$E$2:$E$111, 0), 1))</f>
        <v/>
      </c>
      <c r="M141" s="83" t="str">
        <f>IF(OR(ISBLANK(B141), ISBLANK(F141)),"",VLOOKUP($L141,Kategóriák!$B$2:$I$111,6,FALSE))</f>
        <v/>
      </c>
      <c r="N141" s="83" t="str">
        <f>IF(OR(ISBLANK(B141), ISBLANK(F141)),"",VLOOKUP($L141,Kategóriák!$B$2:$I$111,7,FALSE))</f>
        <v/>
      </c>
      <c r="O141" s="83" t="str">
        <f>IF(OR(ISBLANK(B141), ISBLANK(F141)),"",VLOOKUP(B141,Kategóriák!$E$2:$F$111,2,FALSE))</f>
        <v/>
      </c>
      <c r="P141" s="83" t="str">
        <f>IF(OR(ISBLANK(B141), ISBLANK(F141)),"",IF($O141&gt;0,VLOOKUP(MAX($L141-1,'Életkor kategoriák'!I147),Kategóriák!$B$2:$I$111,6,FALSE),$M141))</f>
        <v/>
      </c>
      <c r="Q141" s="135" t="str">
        <f>IF(OR(ISBLANK(B141), ISBLANK(F141)),"",IF(AND(LEFT(B141,2)="OA",RIGHT(B141,2)="L4"),1900, IF($O141&gt;0,VLOOKUP(MIN($L141+1,'Életkor kategoriák'!J147),Kategóriák!$B$2:$I$111,7,FALSE),$N141)))</f>
        <v/>
      </c>
    </row>
    <row r="142" spans="1:17" customFormat="1" x14ac:dyDescent="0.2">
      <c r="A142" s="134"/>
      <c r="B142" s="83" t="str">
        <f>IF(A142 = "", "", VLOOKUP(A142,'1. Nevezési összesítő'!$A$3:$C$50,3,FALSE))</f>
        <v/>
      </c>
      <c r="C142" s="98"/>
      <c r="D142" s="98"/>
      <c r="E142" s="100"/>
      <c r="F142" s="105"/>
      <c r="G142" s="98"/>
      <c r="H142" s="83" t="str">
        <f t="shared" si="12"/>
        <v/>
      </c>
      <c r="I142" s="83" t="str">
        <f t="shared" si="13"/>
        <v/>
      </c>
      <c r="J142" s="83" t="str">
        <f t="shared" si="14"/>
        <v/>
      </c>
      <c r="K142" s="83" t="str">
        <f t="shared" si="15"/>
        <v/>
      </c>
      <c r="L142" s="83" t="str">
        <f>IF(OR(ISBLANK(B142), ISBLANK(F142)),"",INDEX(Kategóriák!$B$2:$E$111, MATCH(B142, Kategóriák!$E$2:$E$111, 0), 1))</f>
        <v/>
      </c>
      <c r="M142" s="83" t="str">
        <f>IF(OR(ISBLANK(B142), ISBLANK(F142)),"",VLOOKUP($L142,Kategóriák!$B$2:$I$111,6,FALSE))</f>
        <v/>
      </c>
      <c r="N142" s="83" t="str">
        <f>IF(OR(ISBLANK(B142), ISBLANK(F142)),"",VLOOKUP($L142,Kategóriák!$B$2:$I$111,7,FALSE))</f>
        <v/>
      </c>
      <c r="O142" s="83" t="str">
        <f>IF(OR(ISBLANK(B142), ISBLANK(F142)),"",VLOOKUP(B142,Kategóriák!$E$2:$F$111,2,FALSE))</f>
        <v/>
      </c>
      <c r="P142" s="83" t="str">
        <f>IF(OR(ISBLANK(B142), ISBLANK(F142)),"",IF($O142&gt;0,VLOOKUP(MAX($L142-1,'Életkor kategoriák'!I148),Kategóriák!$B$2:$I$111,6,FALSE),$M142))</f>
        <v/>
      </c>
      <c r="Q142" s="135" t="str">
        <f>IF(OR(ISBLANK(B142), ISBLANK(F142)),"",IF(AND(LEFT(B142,2)="OA",RIGHT(B142,2)="L4"),1900, IF($O142&gt;0,VLOOKUP(MIN($L142+1,'Életkor kategoriák'!J148),Kategóriák!$B$2:$I$111,7,FALSE),$N142)))</f>
        <v/>
      </c>
    </row>
    <row r="143" spans="1:17" customFormat="1" x14ac:dyDescent="0.2">
      <c r="A143" s="134"/>
      <c r="B143" s="83" t="str">
        <f>IF(A143 = "", "", VLOOKUP(A143,'1. Nevezési összesítő'!$A$3:$C$50,3,FALSE))</f>
        <v/>
      </c>
      <c r="C143" s="98"/>
      <c r="D143" s="98"/>
      <c r="E143" s="100"/>
      <c r="F143" s="105"/>
      <c r="G143" s="98"/>
      <c r="H143" s="83" t="str">
        <f t="shared" si="12"/>
        <v/>
      </c>
      <c r="I143" s="83" t="str">
        <f t="shared" si="13"/>
        <v/>
      </c>
      <c r="J143" s="83" t="str">
        <f t="shared" si="14"/>
        <v/>
      </c>
      <c r="K143" s="83" t="str">
        <f t="shared" si="15"/>
        <v/>
      </c>
      <c r="L143" s="83" t="str">
        <f>IF(OR(ISBLANK(B143), ISBLANK(F143)),"",INDEX(Kategóriák!$B$2:$E$111, MATCH(B143, Kategóriák!$E$2:$E$111, 0), 1))</f>
        <v/>
      </c>
      <c r="M143" s="83" t="str">
        <f>IF(OR(ISBLANK(B143), ISBLANK(F143)),"",VLOOKUP($L143,Kategóriák!$B$2:$I$111,6,FALSE))</f>
        <v/>
      </c>
      <c r="N143" s="83" t="str">
        <f>IF(OR(ISBLANK(B143), ISBLANK(F143)),"",VLOOKUP($L143,Kategóriák!$B$2:$I$111,7,FALSE))</f>
        <v/>
      </c>
      <c r="O143" s="83" t="str">
        <f>IF(OR(ISBLANK(B143), ISBLANK(F143)),"",VLOOKUP(B143,Kategóriák!$E$2:$F$111,2,FALSE))</f>
        <v/>
      </c>
      <c r="P143" s="83" t="str">
        <f>IF(OR(ISBLANK(B143), ISBLANK(F143)),"",IF($O143&gt;0,VLOOKUP(MAX($L143-1,'Életkor kategoriák'!I149),Kategóriák!$B$2:$I$111,6,FALSE),$M143))</f>
        <v/>
      </c>
      <c r="Q143" s="135" t="str">
        <f>IF(OR(ISBLANK(B143), ISBLANK(F143)),"",IF(AND(LEFT(B143,2)="OA",RIGHT(B143,2)="L4"),1900, IF($O143&gt;0,VLOOKUP(MIN($L143+1,'Életkor kategoriák'!J149),Kategóriák!$B$2:$I$111,7,FALSE),$N143)))</f>
        <v/>
      </c>
    </row>
    <row r="144" spans="1:17" customFormat="1" x14ac:dyDescent="0.2">
      <c r="A144" s="134"/>
      <c r="B144" s="83" t="str">
        <f>IF(A144 = "", "", VLOOKUP(A144,'1. Nevezési összesítő'!$A$3:$C$50,3,FALSE))</f>
        <v/>
      </c>
      <c r="C144" s="98"/>
      <c r="D144" s="98"/>
      <c r="E144" s="100"/>
      <c r="F144" s="105"/>
      <c r="G144" s="98"/>
      <c r="H144" s="83" t="str">
        <f t="shared" si="12"/>
        <v/>
      </c>
      <c r="I144" s="83" t="str">
        <f t="shared" si="13"/>
        <v/>
      </c>
      <c r="J144" s="83" t="str">
        <f t="shared" si="14"/>
        <v/>
      </c>
      <c r="K144" s="83" t="str">
        <f t="shared" si="15"/>
        <v/>
      </c>
      <c r="L144" s="83" t="str">
        <f>IF(OR(ISBLANK(B144), ISBLANK(F144)),"",INDEX(Kategóriák!$B$2:$E$111, MATCH(B144, Kategóriák!$E$2:$E$111, 0), 1))</f>
        <v/>
      </c>
      <c r="M144" s="83" t="str">
        <f>IF(OR(ISBLANK(B144), ISBLANK(F144)),"",VLOOKUP($L144,Kategóriák!$B$2:$I$111,6,FALSE))</f>
        <v/>
      </c>
      <c r="N144" s="83" t="str">
        <f>IF(OR(ISBLANK(B144), ISBLANK(F144)),"",VLOOKUP($L144,Kategóriák!$B$2:$I$111,7,FALSE))</f>
        <v/>
      </c>
      <c r="O144" s="83" t="str">
        <f>IF(OR(ISBLANK(B144), ISBLANK(F144)),"",VLOOKUP(B144,Kategóriák!$E$2:$F$111,2,FALSE))</f>
        <v/>
      </c>
      <c r="P144" s="83" t="str">
        <f>IF(OR(ISBLANK(B144), ISBLANK(F144)),"",IF($O144&gt;0,VLOOKUP(MAX($L144-1,'Életkor kategoriák'!I150),Kategóriák!$B$2:$I$111,6,FALSE),$M144))</f>
        <v/>
      </c>
      <c r="Q144" s="135" t="str">
        <f>IF(OR(ISBLANK(B144), ISBLANK(F144)),"",IF(AND(LEFT(B144,2)="OA",RIGHT(B144,2)="L4"),1900, IF($O144&gt;0,VLOOKUP(MIN($L144+1,'Életkor kategoriák'!J150),Kategóriák!$B$2:$I$111,7,FALSE),$N144)))</f>
        <v/>
      </c>
    </row>
    <row r="145" spans="1:17" customFormat="1" x14ac:dyDescent="0.2">
      <c r="A145" s="134"/>
      <c r="B145" s="83" t="str">
        <f>IF(A145 = "", "", VLOOKUP(A145,'1. Nevezési összesítő'!$A$3:$C$50,3,FALSE))</f>
        <v/>
      </c>
      <c r="C145" s="98"/>
      <c r="D145" s="98"/>
      <c r="E145" s="100"/>
      <c r="F145" s="105"/>
      <c r="G145" s="98"/>
      <c r="H145" s="83" t="str">
        <f t="shared" si="12"/>
        <v/>
      </c>
      <c r="I145" s="83" t="str">
        <f t="shared" si="13"/>
        <v/>
      </c>
      <c r="J145" s="83" t="str">
        <f t="shared" si="14"/>
        <v/>
      </c>
      <c r="K145" s="83" t="str">
        <f t="shared" si="15"/>
        <v/>
      </c>
      <c r="L145" s="83" t="str">
        <f>IF(OR(ISBLANK(B145), ISBLANK(F145)),"",INDEX(Kategóriák!$B$2:$E$111, MATCH(B145, Kategóriák!$E$2:$E$111, 0), 1))</f>
        <v/>
      </c>
      <c r="M145" s="83" t="str">
        <f>IF(OR(ISBLANK(B145), ISBLANK(F145)),"",VLOOKUP($L145,Kategóriák!$B$2:$I$111,6,FALSE))</f>
        <v/>
      </c>
      <c r="N145" s="83" t="str">
        <f>IF(OR(ISBLANK(B145), ISBLANK(F145)),"",VLOOKUP($L145,Kategóriák!$B$2:$I$111,7,FALSE))</f>
        <v/>
      </c>
      <c r="O145" s="83" t="str">
        <f>IF(OR(ISBLANK(B145), ISBLANK(F145)),"",VLOOKUP(B145,Kategóriák!$E$2:$F$111,2,FALSE))</f>
        <v/>
      </c>
      <c r="P145" s="83" t="str">
        <f>IF(OR(ISBLANK(B145), ISBLANK(F145)),"",IF($O145&gt;0,VLOOKUP(MAX($L145-1,'Életkor kategoriák'!I151),Kategóriák!$B$2:$I$111,6,FALSE),$M145))</f>
        <v/>
      </c>
      <c r="Q145" s="135" t="str">
        <f>IF(OR(ISBLANK(B145), ISBLANK(F145)),"",IF(AND(LEFT(B145,2)="OA",RIGHT(B145,2)="L4"),1900, IF($O145&gt;0,VLOOKUP(MIN($L145+1,'Életkor kategoriák'!J151),Kategóriák!$B$2:$I$111,7,FALSE),$N145)))</f>
        <v/>
      </c>
    </row>
    <row r="146" spans="1:17" customFormat="1" x14ac:dyDescent="0.2">
      <c r="A146" s="134"/>
      <c r="B146" s="83" t="str">
        <f>IF(A146 = "", "", VLOOKUP(A146,'1. Nevezési összesítő'!$A$3:$C$50,3,FALSE))</f>
        <v/>
      </c>
      <c r="C146" s="98"/>
      <c r="D146" s="98"/>
      <c r="E146" s="100"/>
      <c r="F146" s="105"/>
      <c r="G146" s="98"/>
      <c r="H146" s="83" t="str">
        <f t="shared" si="12"/>
        <v/>
      </c>
      <c r="I146" s="83" t="str">
        <f t="shared" si="13"/>
        <v/>
      </c>
      <c r="J146" s="83" t="str">
        <f t="shared" si="14"/>
        <v/>
      </c>
      <c r="K146" s="83" t="str">
        <f t="shared" si="15"/>
        <v/>
      </c>
      <c r="L146" s="83" t="str">
        <f>IF(OR(ISBLANK(B146), ISBLANK(F146)),"",INDEX(Kategóriák!$B$2:$E$111, MATCH(B146, Kategóriák!$E$2:$E$111, 0), 1))</f>
        <v/>
      </c>
      <c r="M146" s="83" t="str">
        <f>IF(OR(ISBLANK(B146), ISBLANK(F146)),"",VLOOKUP($L146,Kategóriák!$B$2:$I$111,6,FALSE))</f>
        <v/>
      </c>
      <c r="N146" s="83" t="str">
        <f>IF(OR(ISBLANK(B146), ISBLANK(F146)),"",VLOOKUP($L146,Kategóriák!$B$2:$I$111,7,FALSE))</f>
        <v/>
      </c>
      <c r="O146" s="83" t="str">
        <f>IF(OR(ISBLANK(B146), ISBLANK(F146)),"",VLOOKUP(B146,Kategóriák!$E$2:$F$111,2,FALSE))</f>
        <v/>
      </c>
      <c r="P146" s="83" t="str">
        <f>IF(OR(ISBLANK(B146), ISBLANK(F146)),"",IF($O146&gt;0,VLOOKUP(MAX($L146-1,'Életkor kategoriák'!I152),Kategóriák!$B$2:$I$111,6,FALSE),$M146))</f>
        <v/>
      </c>
      <c r="Q146" s="135" t="str">
        <f>IF(OR(ISBLANK(B146), ISBLANK(F146)),"",IF(AND(LEFT(B146,2)="OA",RIGHT(B146,2)="L4"),1900, IF($O146&gt;0,VLOOKUP(MIN($L146+1,'Életkor kategoriák'!J152),Kategóriák!$B$2:$I$111,7,FALSE),$N146)))</f>
        <v/>
      </c>
    </row>
    <row r="147" spans="1:17" customFormat="1" x14ac:dyDescent="0.2">
      <c r="A147" s="134"/>
      <c r="B147" s="83" t="str">
        <f>IF(A147 = "", "", VLOOKUP(A147,'1. Nevezési összesítő'!$A$3:$C$50,3,FALSE))</f>
        <v/>
      </c>
      <c r="C147" s="98"/>
      <c r="D147" s="98"/>
      <c r="E147" s="100"/>
      <c r="F147" s="105"/>
      <c r="G147" s="98"/>
      <c r="H147" s="83" t="str">
        <f t="shared" si="12"/>
        <v/>
      </c>
      <c r="I147" s="83" t="str">
        <f t="shared" si="13"/>
        <v/>
      </c>
      <c r="J147" s="83" t="str">
        <f t="shared" si="14"/>
        <v/>
      </c>
      <c r="K147" s="83" t="str">
        <f t="shared" si="15"/>
        <v/>
      </c>
      <c r="L147" s="83" t="str">
        <f>IF(OR(ISBLANK(B147), ISBLANK(F147)),"",INDEX(Kategóriák!$B$2:$E$111, MATCH(B147, Kategóriák!$E$2:$E$111, 0), 1))</f>
        <v/>
      </c>
      <c r="M147" s="83" t="str">
        <f>IF(OR(ISBLANK(B147), ISBLANK(F147)),"",VLOOKUP($L147,Kategóriák!$B$2:$I$111,6,FALSE))</f>
        <v/>
      </c>
      <c r="N147" s="83" t="str">
        <f>IF(OR(ISBLANK(B147), ISBLANK(F147)),"",VLOOKUP($L147,Kategóriák!$B$2:$I$111,7,FALSE))</f>
        <v/>
      </c>
      <c r="O147" s="83" t="str">
        <f>IF(OR(ISBLANK(B147), ISBLANK(F147)),"",VLOOKUP(B147,Kategóriák!$E$2:$F$111,2,FALSE))</f>
        <v/>
      </c>
      <c r="P147" s="83" t="str">
        <f>IF(OR(ISBLANK(B147), ISBLANK(F147)),"",IF($O147&gt;0,VLOOKUP(MAX($L147-1,'Életkor kategoriák'!I153),Kategóriák!$B$2:$I$111,6,FALSE),$M147))</f>
        <v/>
      </c>
      <c r="Q147" s="135" t="str">
        <f>IF(OR(ISBLANK(B147), ISBLANK(F147)),"",IF(AND(LEFT(B147,2)="OA",RIGHT(B147,2)="L4"),1900, IF($O147&gt;0,VLOOKUP(MIN($L147+1,'Életkor kategoriák'!J153),Kategóriák!$B$2:$I$111,7,FALSE),$N147)))</f>
        <v/>
      </c>
    </row>
    <row r="148" spans="1:17" customFormat="1" x14ac:dyDescent="0.2">
      <c r="A148" s="134"/>
      <c r="B148" s="83" t="str">
        <f>IF(A148 = "", "", VLOOKUP(A148,'1. Nevezési összesítő'!$A$3:$C$50,3,FALSE))</f>
        <v/>
      </c>
      <c r="C148" s="98"/>
      <c r="D148" s="98"/>
      <c r="E148" s="100"/>
      <c r="F148" s="105"/>
      <c r="G148" s="98"/>
      <c r="H148" s="83" t="str">
        <f t="shared" si="12"/>
        <v/>
      </c>
      <c r="I148" s="83" t="str">
        <f t="shared" si="13"/>
        <v/>
      </c>
      <c r="J148" s="83" t="str">
        <f t="shared" si="14"/>
        <v/>
      </c>
      <c r="K148" s="83" t="str">
        <f t="shared" si="15"/>
        <v/>
      </c>
      <c r="L148" s="83" t="str">
        <f>IF(OR(ISBLANK(B148), ISBLANK(F148)),"",INDEX(Kategóriák!$B$2:$E$111, MATCH(B148, Kategóriák!$E$2:$E$111, 0), 1))</f>
        <v/>
      </c>
      <c r="M148" s="83" t="str">
        <f>IF(OR(ISBLANK(B148), ISBLANK(F148)),"",VLOOKUP($L148,Kategóriák!$B$2:$I$111,6,FALSE))</f>
        <v/>
      </c>
      <c r="N148" s="83" t="str">
        <f>IF(OR(ISBLANK(B148), ISBLANK(F148)),"",VLOOKUP($L148,Kategóriák!$B$2:$I$111,7,FALSE))</f>
        <v/>
      </c>
      <c r="O148" s="83" t="str">
        <f>IF(OR(ISBLANK(B148), ISBLANK(F148)),"",VLOOKUP(B148,Kategóriák!$E$2:$F$111,2,FALSE))</f>
        <v/>
      </c>
      <c r="P148" s="83" t="str">
        <f>IF(OR(ISBLANK(B148), ISBLANK(F148)),"",IF($O148&gt;0,VLOOKUP(MAX($L148-1,'Életkor kategoriák'!I154),Kategóriák!$B$2:$I$111,6,FALSE),$M148))</f>
        <v/>
      </c>
      <c r="Q148" s="135" t="str">
        <f>IF(OR(ISBLANK(B148), ISBLANK(F148)),"",IF(AND(LEFT(B148,2)="OA",RIGHT(B148,2)="L4"),1900, IF($O148&gt;0,VLOOKUP(MIN($L148+1,'Életkor kategoriák'!J154),Kategóriák!$B$2:$I$111,7,FALSE),$N148)))</f>
        <v/>
      </c>
    </row>
    <row r="149" spans="1:17" customFormat="1" x14ac:dyDescent="0.2">
      <c r="A149" s="134"/>
      <c r="B149" s="83" t="str">
        <f>IF(A149 = "", "", VLOOKUP(A149,'1. Nevezési összesítő'!$A$3:$C$50,3,FALSE))</f>
        <v/>
      </c>
      <c r="C149" s="98"/>
      <c r="D149" s="98"/>
      <c r="E149" s="100"/>
      <c r="F149" s="105"/>
      <c r="G149" s="98"/>
      <c r="H149" s="83" t="str">
        <f t="shared" si="12"/>
        <v/>
      </c>
      <c r="I149" s="83" t="str">
        <f t="shared" si="13"/>
        <v/>
      </c>
      <c r="J149" s="83" t="str">
        <f t="shared" si="14"/>
        <v/>
      </c>
      <c r="K149" s="83" t="str">
        <f t="shared" si="15"/>
        <v/>
      </c>
      <c r="L149" s="83" t="str">
        <f>IF(OR(ISBLANK(B149), ISBLANK(F149)),"",INDEX(Kategóriák!$B$2:$E$111, MATCH(B149, Kategóriák!$E$2:$E$111, 0), 1))</f>
        <v/>
      </c>
      <c r="M149" s="83" t="str">
        <f>IF(OR(ISBLANK(B149), ISBLANK(F149)),"",VLOOKUP($L149,Kategóriák!$B$2:$I$111,6,FALSE))</f>
        <v/>
      </c>
      <c r="N149" s="83" t="str">
        <f>IF(OR(ISBLANK(B149), ISBLANK(F149)),"",VLOOKUP($L149,Kategóriák!$B$2:$I$111,7,FALSE))</f>
        <v/>
      </c>
      <c r="O149" s="83" t="str">
        <f>IF(OR(ISBLANK(B149), ISBLANK(F149)),"",VLOOKUP(B149,Kategóriák!$E$2:$F$111,2,FALSE))</f>
        <v/>
      </c>
      <c r="P149" s="83" t="str">
        <f>IF(OR(ISBLANK(B149), ISBLANK(F149)),"",IF($O149&gt;0,VLOOKUP(MAX($L149-1,'Életkor kategoriák'!I155),Kategóriák!$B$2:$I$111,6,FALSE),$M149))</f>
        <v/>
      </c>
      <c r="Q149" s="135" t="str">
        <f>IF(OR(ISBLANK(B149), ISBLANK(F149)),"",IF(AND(LEFT(B149,2)="OA",RIGHT(B149,2)="L4"),1900, IF($O149&gt;0,VLOOKUP(MIN($L149+1,'Életkor kategoriák'!J155),Kategóriák!$B$2:$I$111,7,FALSE),$N149)))</f>
        <v/>
      </c>
    </row>
    <row r="150" spans="1:17" customFormat="1" x14ac:dyDescent="0.2">
      <c r="A150" s="134"/>
      <c r="B150" s="83" t="str">
        <f>IF(A150 = "", "", VLOOKUP(A150,'1. Nevezési összesítő'!$A$3:$C$50,3,FALSE))</f>
        <v/>
      </c>
      <c r="C150" s="98"/>
      <c r="D150" s="98"/>
      <c r="E150" s="100"/>
      <c r="F150" s="105"/>
      <c r="G150" s="98"/>
      <c r="H150" s="83" t="str">
        <f t="shared" si="12"/>
        <v/>
      </c>
      <c r="I150" s="83" t="str">
        <f t="shared" si="13"/>
        <v/>
      </c>
      <c r="J150" s="83" t="str">
        <f t="shared" si="14"/>
        <v/>
      </c>
      <c r="K150" s="83" t="str">
        <f t="shared" si="15"/>
        <v/>
      </c>
      <c r="L150" s="83" t="str">
        <f>IF(OR(ISBLANK(B150), ISBLANK(F150)),"",INDEX(Kategóriák!$B$2:$E$111, MATCH(B150, Kategóriák!$E$2:$E$111, 0), 1))</f>
        <v/>
      </c>
      <c r="M150" s="83" t="str">
        <f>IF(OR(ISBLANK(B150), ISBLANK(F150)),"",VLOOKUP($L150,Kategóriák!$B$2:$I$111,6,FALSE))</f>
        <v/>
      </c>
      <c r="N150" s="83" t="str">
        <f>IF(OR(ISBLANK(B150), ISBLANK(F150)),"",VLOOKUP($L150,Kategóriák!$B$2:$I$111,7,FALSE))</f>
        <v/>
      </c>
      <c r="O150" s="83" t="str">
        <f>IF(OR(ISBLANK(B150), ISBLANK(F150)),"",VLOOKUP(B150,Kategóriák!$E$2:$F$111,2,FALSE))</f>
        <v/>
      </c>
      <c r="P150" s="83" t="str">
        <f>IF(OR(ISBLANK(B150), ISBLANK(F150)),"",IF($O150&gt;0,VLOOKUP(MAX($L150-1,'Életkor kategoriák'!I156),Kategóriák!$B$2:$I$111,6,FALSE),$M150))</f>
        <v/>
      </c>
      <c r="Q150" s="135" t="str">
        <f>IF(OR(ISBLANK(B150), ISBLANK(F150)),"",IF(AND(LEFT(B150,2)="OA",RIGHT(B150,2)="L4"),1900, IF($O150&gt;0,VLOOKUP(MIN($L150+1,'Életkor kategoriák'!J156),Kategóriák!$B$2:$I$111,7,FALSE),$N150)))</f>
        <v/>
      </c>
    </row>
    <row r="151" spans="1:17" customFormat="1" x14ac:dyDescent="0.2">
      <c r="A151" s="134"/>
      <c r="B151" s="83" t="str">
        <f>IF(A151 = "", "", VLOOKUP(A151,'1. Nevezési összesítő'!$A$3:$C$50,3,FALSE))</f>
        <v/>
      </c>
      <c r="C151" s="98"/>
      <c r="D151" s="98"/>
      <c r="E151" s="100"/>
      <c r="F151" s="105"/>
      <c r="G151" s="98"/>
      <c r="H151" s="83" t="str">
        <f t="shared" si="12"/>
        <v/>
      </c>
      <c r="I151" s="83" t="str">
        <f t="shared" si="13"/>
        <v/>
      </c>
      <c r="J151" s="83" t="str">
        <f t="shared" si="14"/>
        <v/>
      </c>
      <c r="K151" s="83" t="str">
        <f t="shared" si="15"/>
        <v/>
      </c>
      <c r="L151" s="83" t="str">
        <f>IF(OR(ISBLANK(B151), ISBLANK(F151)),"",INDEX(Kategóriák!$B$2:$E$111, MATCH(B151, Kategóriák!$E$2:$E$111, 0), 1))</f>
        <v/>
      </c>
      <c r="M151" s="83" t="str">
        <f>IF(OR(ISBLANK(B151), ISBLANK(F151)),"",VLOOKUP($L151,Kategóriák!$B$2:$I$111,6,FALSE))</f>
        <v/>
      </c>
      <c r="N151" s="83" t="str">
        <f>IF(OR(ISBLANK(B151), ISBLANK(F151)),"",VLOOKUP($L151,Kategóriák!$B$2:$I$111,7,FALSE))</f>
        <v/>
      </c>
      <c r="O151" s="83" t="str">
        <f>IF(OR(ISBLANK(B151), ISBLANK(F151)),"",VLOOKUP(B151,Kategóriák!$E$2:$F$111,2,FALSE))</f>
        <v/>
      </c>
      <c r="P151" s="83" t="str">
        <f>IF(OR(ISBLANK(B151), ISBLANK(F151)),"",IF($O151&gt;0,VLOOKUP(MAX($L151-1,'Életkor kategoriák'!I157),Kategóriák!$B$2:$I$111,6,FALSE),$M151))</f>
        <v/>
      </c>
      <c r="Q151" s="135" t="str">
        <f>IF(OR(ISBLANK(B151), ISBLANK(F151)),"",IF(AND(LEFT(B151,2)="OA",RIGHT(B151,2)="L4"),1900, IF($O151&gt;0,VLOOKUP(MIN($L151+1,'Életkor kategoriák'!J157),Kategóriák!$B$2:$I$111,7,FALSE),$N151)))</f>
        <v/>
      </c>
    </row>
    <row r="152" spans="1:17" customFormat="1" x14ac:dyDescent="0.2">
      <c r="A152" s="134"/>
      <c r="B152" s="83" t="str">
        <f>IF(A152 = "", "", VLOOKUP(A152,'1. Nevezési összesítő'!$A$3:$C$50,3,FALSE))</f>
        <v/>
      </c>
      <c r="C152" s="98"/>
      <c r="D152" s="98"/>
      <c r="E152" s="100"/>
      <c r="F152" s="105"/>
      <c r="G152" s="98"/>
      <c r="H152" s="83" t="str">
        <f t="shared" si="12"/>
        <v/>
      </c>
      <c r="I152" s="83" t="str">
        <f t="shared" si="13"/>
        <v/>
      </c>
      <c r="J152" s="83" t="str">
        <f t="shared" si="14"/>
        <v/>
      </c>
      <c r="K152" s="83" t="str">
        <f t="shared" si="15"/>
        <v/>
      </c>
      <c r="L152" s="83" t="str">
        <f>IF(OR(ISBLANK(B152), ISBLANK(F152)),"",INDEX(Kategóriák!$B$2:$E$111, MATCH(B152, Kategóriák!$E$2:$E$111, 0), 1))</f>
        <v/>
      </c>
      <c r="M152" s="83" t="str">
        <f>IF(OR(ISBLANK(B152), ISBLANK(F152)),"",VLOOKUP($L152,Kategóriák!$B$2:$I$111,6,FALSE))</f>
        <v/>
      </c>
      <c r="N152" s="83" t="str">
        <f>IF(OR(ISBLANK(B152), ISBLANK(F152)),"",VLOOKUP($L152,Kategóriák!$B$2:$I$111,7,FALSE))</f>
        <v/>
      </c>
      <c r="O152" s="83" t="str">
        <f>IF(OR(ISBLANK(B152), ISBLANK(F152)),"",VLOOKUP(B152,Kategóriák!$E$2:$F$111,2,FALSE))</f>
        <v/>
      </c>
      <c r="P152" s="83" t="str">
        <f>IF(OR(ISBLANK(B152), ISBLANK(F152)),"",IF($O152&gt;0,VLOOKUP(MAX($L152-1,'Életkor kategoriák'!I158),Kategóriák!$B$2:$I$111,6,FALSE),$M152))</f>
        <v/>
      </c>
      <c r="Q152" s="135" t="str">
        <f>IF(OR(ISBLANK(B152), ISBLANK(F152)),"",IF(AND(LEFT(B152,2)="OA",RIGHT(B152,2)="L4"),1900, IF($O152&gt;0,VLOOKUP(MIN($L152+1,'Életkor kategoriák'!J158),Kategóriák!$B$2:$I$111,7,FALSE),$N152)))</f>
        <v/>
      </c>
    </row>
    <row r="153" spans="1:17" customFormat="1" x14ac:dyDescent="0.2">
      <c r="A153" s="134"/>
      <c r="B153" s="83" t="str">
        <f>IF(A153 = "", "", VLOOKUP(A153,'1. Nevezési összesítő'!$A$3:$C$50,3,FALSE))</f>
        <v/>
      </c>
      <c r="C153" s="98"/>
      <c r="D153" s="98"/>
      <c r="E153" s="100"/>
      <c r="F153" s="105"/>
      <c r="G153" s="98"/>
      <c r="H153" s="83" t="str">
        <f t="shared" si="12"/>
        <v/>
      </c>
      <c r="I153" s="83" t="str">
        <f t="shared" si="13"/>
        <v/>
      </c>
      <c r="J153" s="83" t="str">
        <f t="shared" si="14"/>
        <v/>
      </c>
      <c r="K153" s="83" t="str">
        <f t="shared" si="15"/>
        <v/>
      </c>
      <c r="L153" s="83" t="str">
        <f>IF(OR(ISBLANK(B153), ISBLANK(F153)),"",INDEX(Kategóriák!$B$2:$E$111, MATCH(B153, Kategóriák!$E$2:$E$111, 0), 1))</f>
        <v/>
      </c>
      <c r="M153" s="83" t="str">
        <f>IF(OR(ISBLANK(B153), ISBLANK(F153)),"",VLOOKUP($L153,Kategóriák!$B$2:$I$111,6,FALSE))</f>
        <v/>
      </c>
      <c r="N153" s="83" t="str">
        <f>IF(OR(ISBLANK(B153), ISBLANK(F153)),"",VLOOKUP($L153,Kategóriák!$B$2:$I$111,7,FALSE))</f>
        <v/>
      </c>
      <c r="O153" s="83" t="str">
        <f>IF(OR(ISBLANK(B153), ISBLANK(F153)),"",VLOOKUP(B153,Kategóriák!$E$2:$F$111,2,FALSE))</f>
        <v/>
      </c>
      <c r="P153" s="83" t="str">
        <f>IF(OR(ISBLANK(B153), ISBLANK(F153)),"",IF($O153&gt;0,VLOOKUP(MAX($L153-1,'Életkor kategoriák'!I159),Kategóriák!$B$2:$I$111,6,FALSE),$M153))</f>
        <v/>
      </c>
      <c r="Q153" s="135" t="str">
        <f>IF(OR(ISBLANK(B153), ISBLANK(F153)),"",IF(AND(LEFT(B153,2)="OA",RIGHT(B153,2)="L4"),1900, IF($O153&gt;0,VLOOKUP(MIN($L153+1,'Életkor kategoriák'!J159),Kategóriák!$B$2:$I$111,7,FALSE),$N153)))</f>
        <v/>
      </c>
    </row>
    <row r="154" spans="1:17" customFormat="1" x14ac:dyDescent="0.2">
      <c r="A154" s="134"/>
      <c r="B154" s="83" t="str">
        <f>IF(A154 = "", "", VLOOKUP(A154,'1. Nevezési összesítő'!$A$3:$C$50,3,FALSE))</f>
        <v/>
      </c>
      <c r="C154" s="98"/>
      <c r="D154" s="98"/>
      <c r="E154" s="100"/>
      <c r="F154" s="105"/>
      <c r="G154" s="98"/>
      <c r="H154" s="83" t="str">
        <f t="shared" si="12"/>
        <v/>
      </c>
      <c r="I154" s="83" t="str">
        <f t="shared" si="13"/>
        <v/>
      </c>
      <c r="J154" s="83" t="str">
        <f t="shared" si="14"/>
        <v/>
      </c>
      <c r="K154" s="83" t="str">
        <f t="shared" si="15"/>
        <v/>
      </c>
      <c r="L154" s="83" t="str">
        <f>IF(OR(ISBLANK(B154), ISBLANK(F154)),"",INDEX(Kategóriák!$B$2:$E$111, MATCH(B154, Kategóriák!$E$2:$E$111, 0), 1))</f>
        <v/>
      </c>
      <c r="M154" s="83" t="str">
        <f>IF(OR(ISBLANK(B154), ISBLANK(F154)),"",VLOOKUP($L154,Kategóriák!$B$2:$I$111,6,FALSE))</f>
        <v/>
      </c>
      <c r="N154" s="83" t="str">
        <f>IF(OR(ISBLANK(B154), ISBLANK(F154)),"",VLOOKUP($L154,Kategóriák!$B$2:$I$111,7,FALSE))</f>
        <v/>
      </c>
      <c r="O154" s="83" t="str">
        <f>IF(OR(ISBLANK(B154), ISBLANK(F154)),"",VLOOKUP(B154,Kategóriák!$E$2:$F$111,2,FALSE))</f>
        <v/>
      </c>
      <c r="P154" s="83" t="str">
        <f>IF(OR(ISBLANK(B154), ISBLANK(F154)),"",IF($O154&gt;0,VLOOKUP(MAX($L154-1,'Életkor kategoriák'!I160),Kategóriák!$B$2:$I$111,6,FALSE),$M154))</f>
        <v/>
      </c>
      <c r="Q154" s="135" t="str">
        <f>IF(OR(ISBLANK(B154), ISBLANK(F154)),"",IF(AND(LEFT(B154,2)="OA",RIGHT(B154,2)="L4"),1900, IF($O154&gt;0,VLOOKUP(MIN($L154+1,'Életkor kategoriák'!J160),Kategóriák!$B$2:$I$111,7,FALSE),$N154)))</f>
        <v/>
      </c>
    </row>
    <row r="155" spans="1:17" customFormat="1" x14ac:dyDescent="0.2">
      <c r="A155" s="134"/>
      <c r="B155" s="83" t="str">
        <f>IF(A155 = "", "", VLOOKUP(A155,'1. Nevezési összesítő'!$A$3:$C$50,3,FALSE))</f>
        <v/>
      </c>
      <c r="C155" s="98"/>
      <c r="D155" s="98"/>
      <c r="E155" s="100"/>
      <c r="F155" s="105"/>
      <c r="G155" s="98"/>
      <c r="H155" s="83" t="str">
        <f t="shared" si="12"/>
        <v/>
      </c>
      <c r="I155" s="83" t="str">
        <f t="shared" si="13"/>
        <v/>
      </c>
      <c r="J155" s="83" t="str">
        <f t="shared" si="14"/>
        <v/>
      </c>
      <c r="K155" s="83" t="str">
        <f t="shared" si="15"/>
        <v/>
      </c>
      <c r="L155" s="83" t="str">
        <f>IF(OR(ISBLANK(B155), ISBLANK(F155)),"",INDEX(Kategóriák!$B$2:$E$111, MATCH(B155, Kategóriák!$E$2:$E$111, 0), 1))</f>
        <v/>
      </c>
      <c r="M155" s="83" t="str">
        <f>IF(OR(ISBLANK(B155), ISBLANK(F155)),"",VLOOKUP($L155,Kategóriák!$B$2:$I$111,6,FALSE))</f>
        <v/>
      </c>
      <c r="N155" s="83" t="str">
        <f>IF(OR(ISBLANK(B155), ISBLANK(F155)),"",VLOOKUP($L155,Kategóriák!$B$2:$I$111,7,FALSE))</f>
        <v/>
      </c>
      <c r="O155" s="83" t="str">
        <f>IF(OR(ISBLANK(B155), ISBLANK(F155)),"",VLOOKUP(B155,Kategóriák!$E$2:$F$111,2,FALSE))</f>
        <v/>
      </c>
      <c r="P155" s="83" t="str">
        <f>IF(OR(ISBLANK(B155), ISBLANK(F155)),"",IF($O155&gt;0,VLOOKUP(MAX($L155-1,'Életkor kategoriák'!I161),Kategóriák!$B$2:$I$111,6,FALSE),$M155))</f>
        <v/>
      </c>
      <c r="Q155" s="135" t="str">
        <f>IF(OR(ISBLANK(B155), ISBLANK(F155)),"",IF(AND(LEFT(B155,2)="OA",RIGHT(B155,2)="L4"),1900, IF($O155&gt;0,VLOOKUP(MIN($L155+1,'Életkor kategoriák'!J161),Kategóriák!$B$2:$I$111,7,FALSE),$N155)))</f>
        <v/>
      </c>
    </row>
    <row r="156" spans="1:17" customFormat="1" x14ac:dyDescent="0.2">
      <c r="A156" s="134"/>
      <c r="B156" s="83" t="str">
        <f>IF(A156 = "", "", VLOOKUP(A156,'1. Nevezési összesítő'!$A$3:$C$50,3,FALSE))</f>
        <v/>
      </c>
      <c r="C156" s="98"/>
      <c r="D156" s="98"/>
      <c r="E156" s="100"/>
      <c r="F156" s="105"/>
      <c r="G156" s="98"/>
      <c r="H156" s="83" t="str">
        <f t="shared" si="12"/>
        <v/>
      </c>
      <c r="I156" s="83" t="str">
        <f t="shared" si="13"/>
        <v/>
      </c>
      <c r="J156" s="83" t="str">
        <f t="shared" si="14"/>
        <v/>
      </c>
      <c r="K156" s="83" t="str">
        <f t="shared" si="15"/>
        <v/>
      </c>
      <c r="L156" s="83" t="str">
        <f>IF(OR(ISBLANK(B156), ISBLANK(F156)),"",INDEX(Kategóriák!$B$2:$E$111, MATCH(B156, Kategóriák!$E$2:$E$111, 0), 1))</f>
        <v/>
      </c>
      <c r="M156" s="83" t="str">
        <f>IF(OR(ISBLANK(B156), ISBLANK(F156)),"",VLOOKUP($L156,Kategóriák!$B$2:$I$111,6,FALSE))</f>
        <v/>
      </c>
      <c r="N156" s="83" t="str">
        <f>IF(OR(ISBLANK(B156), ISBLANK(F156)),"",VLOOKUP($L156,Kategóriák!$B$2:$I$111,7,FALSE))</f>
        <v/>
      </c>
      <c r="O156" s="83" t="str">
        <f>IF(OR(ISBLANK(B156), ISBLANK(F156)),"",VLOOKUP(B156,Kategóriák!$E$2:$F$111,2,FALSE))</f>
        <v/>
      </c>
      <c r="P156" s="83" t="str">
        <f>IF(OR(ISBLANK(B156), ISBLANK(F156)),"",IF($O156&gt;0,VLOOKUP(MAX($L156-1,'Életkor kategoriák'!I162),Kategóriák!$B$2:$I$111,6,FALSE),$M156))</f>
        <v/>
      </c>
      <c r="Q156" s="135" t="str">
        <f>IF(OR(ISBLANK(B156), ISBLANK(F156)),"",IF(AND(LEFT(B156,2)="OA",RIGHT(B156,2)="L4"),1900, IF($O156&gt;0,VLOOKUP(MIN($L156+1,'Életkor kategoriák'!J162),Kategóriák!$B$2:$I$111,7,FALSE),$N156)))</f>
        <v/>
      </c>
    </row>
    <row r="157" spans="1:17" customFormat="1" x14ac:dyDescent="0.2">
      <c r="A157" s="134"/>
      <c r="B157" s="83" t="str">
        <f>IF(A157 = "", "", VLOOKUP(A157,'1. Nevezési összesítő'!$A$3:$C$50,3,FALSE))</f>
        <v/>
      </c>
      <c r="C157" s="98"/>
      <c r="D157" s="98"/>
      <c r="E157" s="100"/>
      <c r="F157" s="105"/>
      <c r="G157" s="98"/>
      <c r="H157" s="83" t="str">
        <f t="shared" si="12"/>
        <v/>
      </c>
      <c r="I157" s="83" t="str">
        <f t="shared" si="13"/>
        <v/>
      </c>
      <c r="J157" s="83" t="str">
        <f t="shared" si="14"/>
        <v/>
      </c>
      <c r="K157" s="83" t="str">
        <f t="shared" si="15"/>
        <v/>
      </c>
      <c r="L157" s="83" t="str">
        <f>IF(OR(ISBLANK(B157), ISBLANK(F157)),"",INDEX(Kategóriák!$B$2:$E$111, MATCH(B157, Kategóriák!$E$2:$E$111, 0), 1))</f>
        <v/>
      </c>
      <c r="M157" s="83" t="str">
        <f>IF(OR(ISBLANK(B157), ISBLANK(F157)),"",VLOOKUP($L157,Kategóriák!$B$2:$I$111,6,FALSE))</f>
        <v/>
      </c>
      <c r="N157" s="83" t="str">
        <f>IF(OR(ISBLANK(B157), ISBLANK(F157)),"",VLOOKUP($L157,Kategóriák!$B$2:$I$111,7,FALSE))</f>
        <v/>
      </c>
      <c r="O157" s="83" t="str">
        <f>IF(OR(ISBLANK(B157), ISBLANK(F157)),"",VLOOKUP(B157,Kategóriák!$E$2:$F$111,2,FALSE))</f>
        <v/>
      </c>
      <c r="P157" s="83" t="str">
        <f>IF(OR(ISBLANK(B157), ISBLANK(F157)),"",IF($O157&gt;0,VLOOKUP(MAX($L157-1,'Életkor kategoriák'!I163),Kategóriák!$B$2:$I$111,6,FALSE),$M157))</f>
        <v/>
      </c>
      <c r="Q157" s="135" t="str">
        <f>IF(OR(ISBLANK(B157), ISBLANK(F157)),"",IF(AND(LEFT(B157,2)="OA",RIGHT(B157,2)="L4"),1900, IF($O157&gt;0,VLOOKUP(MIN($L157+1,'Életkor kategoriák'!J163),Kategóriák!$B$2:$I$111,7,FALSE),$N157)))</f>
        <v/>
      </c>
    </row>
    <row r="158" spans="1:17" customFormat="1" x14ac:dyDescent="0.2">
      <c r="A158" s="134"/>
      <c r="B158" s="83" t="str">
        <f>IF(A158 = "", "", VLOOKUP(A158,'1. Nevezési összesítő'!$A$3:$C$50,3,FALSE))</f>
        <v/>
      </c>
      <c r="C158" s="98"/>
      <c r="D158" s="98"/>
      <c r="E158" s="100"/>
      <c r="F158" s="105"/>
      <c r="G158" s="98"/>
      <c r="H158" s="83" t="str">
        <f t="shared" si="12"/>
        <v/>
      </c>
      <c r="I158" s="83" t="str">
        <f t="shared" si="13"/>
        <v/>
      </c>
      <c r="J158" s="83" t="str">
        <f t="shared" si="14"/>
        <v/>
      </c>
      <c r="K158" s="83" t="str">
        <f t="shared" si="15"/>
        <v/>
      </c>
      <c r="L158" s="83" t="str">
        <f>IF(OR(ISBLANK(B158), ISBLANK(F158)),"",INDEX(Kategóriák!$B$2:$E$111, MATCH(B158, Kategóriák!$E$2:$E$111, 0), 1))</f>
        <v/>
      </c>
      <c r="M158" s="83" t="str">
        <f>IF(OR(ISBLANK(B158), ISBLANK(F158)),"",VLOOKUP($L158,Kategóriák!$B$2:$I$111,6,FALSE))</f>
        <v/>
      </c>
      <c r="N158" s="83" t="str">
        <f>IF(OR(ISBLANK(B158), ISBLANK(F158)),"",VLOOKUP($L158,Kategóriák!$B$2:$I$111,7,FALSE))</f>
        <v/>
      </c>
      <c r="O158" s="83" t="str">
        <f>IF(OR(ISBLANK(B158), ISBLANK(F158)),"",VLOOKUP(B158,Kategóriák!$E$2:$F$111,2,FALSE))</f>
        <v/>
      </c>
      <c r="P158" s="83" t="str">
        <f>IF(OR(ISBLANK(B158), ISBLANK(F158)),"",IF($O158&gt;0,VLOOKUP(MAX($L158-1,'Életkor kategoriák'!I164),Kategóriák!$B$2:$I$111,6,FALSE),$M158))</f>
        <v/>
      </c>
      <c r="Q158" s="135" t="str">
        <f>IF(OR(ISBLANK(B158), ISBLANK(F158)),"",IF(AND(LEFT(B158,2)="OA",RIGHT(B158,2)="L4"),1900, IF($O158&gt;0,VLOOKUP(MIN($L158+1,'Életkor kategoriák'!J164),Kategóriák!$B$2:$I$111,7,FALSE),$N158)))</f>
        <v/>
      </c>
    </row>
    <row r="159" spans="1:17" customFormat="1" x14ac:dyDescent="0.2">
      <c r="A159" s="134"/>
      <c r="B159" s="83" t="str">
        <f>IF(A159 = "", "", VLOOKUP(A159,'1. Nevezési összesítő'!$A$3:$C$50,3,FALSE))</f>
        <v/>
      </c>
      <c r="C159" s="98"/>
      <c r="D159" s="98"/>
      <c r="E159" s="100"/>
      <c r="F159" s="105"/>
      <c r="G159" s="98"/>
      <c r="H159" s="83" t="str">
        <f t="shared" si="12"/>
        <v/>
      </c>
      <c r="I159" s="83" t="str">
        <f t="shared" si="13"/>
        <v/>
      </c>
      <c r="J159" s="83" t="str">
        <f t="shared" si="14"/>
        <v/>
      </c>
      <c r="K159" s="83" t="str">
        <f t="shared" si="15"/>
        <v/>
      </c>
      <c r="L159" s="83" t="str">
        <f>IF(OR(ISBLANK(B159), ISBLANK(F159)),"",INDEX(Kategóriák!$B$2:$E$111, MATCH(B159, Kategóriák!$E$2:$E$111, 0), 1))</f>
        <v/>
      </c>
      <c r="M159" s="83" t="str">
        <f>IF(OR(ISBLANK(B159), ISBLANK(F159)),"",VLOOKUP($L159,Kategóriák!$B$2:$I$111,6,FALSE))</f>
        <v/>
      </c>
      <c r="N159" s="83" t="str">
        <f>IF(OR(ISBLANK(B159), ISBLANK(F159)),"",VLOOKUP($L159,Kategóriák!$B$2:$I$111,7,FALSE))</f>
        <v/>
      </c>
      <c r="O159" s="83" t="str">
        <f>IF(OR(ISBLANK(B159), ISBLANK(F159)),"",VLOOKUP(B159,Kategóriák!$E$2:$F$111,2,FALSE))</f>
        <v/>
      </c>
      <c r="P159" s="83" t="str">
        <f>IF(OR(ISBLANK(B159), ISBLANK(F159)),"",IF($O159&gt;0,VLOOKUP(MAX($L159-1,'Életkor kategoriák'!I165),Kategóriák!$B$2:$I$111,6,FALSE),$M159))</f>
        <v/>
      </c>
      <c r="Q159" s="135" t="str">
        <f>IF(OR(ISBLANK(B159), ISBLANK(F159)),"",IF(AND(LEFT(B159,2)="OA",RIGHT(B159,2)="L4"),1900, IF($O159&gt;0,VLOOKUP(MIN($L159+1,'Életkor kategoriák'!J165),Kategóriák!$B$2:$I$111,7,FALSE),$N159)))</f>
        <v/>
      </c>
    </row>
    <row r="160" spans="1:17" customFormat="1" x14ac:dyDescent="0.2">
      <c r="A160" s="134"/>
      <c r="B160" s="83" t="str">
        <f>IF(A160 = "", "", VLOOKUP(A160,'1. Nevezési összesítő'!$A$3:$C$50,3,FALSE))</f>
        <v/>
      </c>
      <c r="C160" s="98"/>
      <c r="D160" s="98"/>
      <c r="E160" s="100"/>
      <c r="F160" s="105"/>
      <c r="G160" s="98"/>
      <c r="H160" s="83" t="str">
        <f t="shared" si="12"/>
        <v/>
      </c>
      <c r="I160" s="83" t="str">
        <f t="shared" si="13"/>
        <v/>
      </c>
      <c r="J160" s="83" t="str">
        <f t="shared" si="14"/>
        <v/>
      </c>
      <c r="K160" s="83" t="str">
        <f t="shared" si="15"/>
        <v/>
      </c>
      <c r="L160" s="83" t="str">
        <f>IF(OR(ISBLANK(B160), ISBLANK(F160)),"",INDEX(Kategóriák!$B$2:$E$111, MATCH(B160, Kategóriák!$E$2:$E$111, 0), 1))</f>
        <v/>
      </c>
      <c r="M160" s="83" t="str">
        <f>IF(OR(ISBLANK(B160), ISBLANK(F160)),"",VLOOKUP($L160,Kategóriák!$B$2:$I$111,6,FALSE))</f>
        <v/>
      </c>
      <c r="N160" s="83" t="str">
        <f>IF(OR(ISBLANK(B160), ISBLANK(F160)),"",VLOOKUP($L160,Kategóriák!$B$2:$I$111,7,FALSE))</f>
        <v/>
      </c>
      <c r="O160" s="83" t="str">
        <f>IF(OR(ISBLANK(B160), ISBLANK(F160)),"",VLOOKUP(B160,Kategóriák!$E$2:$F$111,2,FALSE))</f>
        <v/>
      </c>
      <c r="P160" s="83" t="str">
        <f>IF(OR(ISBLANK(B160), ISBLANK(F160)),"",IF($O160&gt;0,VLOOKUP(MAX($L160-1,'Életkor kategoriák'!I166),Kategóriák!$B$2:$I$111,6,FALSE),$M160))</f>
        <v/>
      </c>
      <c r="Q160" s="135" t="str">
        <f>IF(OR(ISBLANK(B160), ISBLANK(F160)),"",IF(AND(LEFT(B160,2)="OA",RIGHT(B160,2)="L4"),1900, IF($O160&gt;0,VLOOKUP(MIN($L160+1,'Életkor kategoriák'!J166),Kategóriák!$B$2:$I$111,7,FALSE),$N160)))</f>
        <v/>
      </c>
    </row>
    <row r="161" spans="1:17" customFormat="1" x14ac:dyDescent="0.2">
      <c r="A161" s="134"/>
      <c r="B161" s="83" t="str">
        <f>IF(A161 = "", "", VLOOKUP(A161,'1. Nevezési összesítő'!$A$3:$C$50,3,FALSE))</f>
        <v/>
      </c>
      <c r="C161" s="98"/>
      <c r="D161" s="98"/>
      <c r="E161" s="100"/>
      <c r="F161" s="105"/>
      <c r="G161" s="98"/>
      <c r="H161" s="83" t="str">
        <f t="shared" si="12"/>
        <v/>
      </c>
      <c r="I161" s="83" t="str">
        <f t="shared" si="13"/>
        <v/>
      </c>
      <c r="J161" s="83" t="str">
        <f t="shared" si="14"/>
        <v/>
      </c>
      <c r="K161" s="83" t="str">
        <f t="shared" si="15"/>
        <v/>
      </c>
      <c r="L161" s="83" t="str">
        <f>IF(OR(ISBLANK(B161), ISBLANK(F161)),"",INDEX(Kategóriák!$B$2:$E$111, MATCH(B161, Kategóriák!$E$2:$E$111, 0), 1))</f>
        <v/>
      </c>
      <c r="M161" s="83" t="str">
        <f>IF(OR(ISBLANK(B161), ISBLANK(F161)),"",VLOOKUP($L161,Kategóriák!$B$2:$I$111,6,FALSE))</f>
        <v/>
      </c>
      <c r="N161" s="83" t="str">
        <f>IF(OR(ISBLANK(B161), ISBLANK(F161)),"",VLOOKUP($L161,Kategóriák!$B$2:$I$111,7,FALSE))</f>
        <v/>
      </c>
      <c r="O161" s="83" t="str">
        <f>IF(OR(ISBLANK(B161), ISBLANK(F161)),"",VLOOKUP(B161,Kategóriák!$E$2:$F$111,2,FALSE))</f>
        <v/>
      </c>
      <c r="P161" s="83" t="str">
        <f>IF(OR(ISBLANK(B161), ISBLANK(F161)),"",IF($O161&gt;0,VLOOKUP(MAX($L161-1,'Életkor kategoriák'!I167),Kategóriák!$B$2:$I$111,6,FALSE),$M161))</f>
        <v/>
      </c>
      <c r="Q161" s="135" t="str">
        <f>IF(OR(ISBLANK(B161), ISBLANK(F161)),"",IF(AND(LEFT(B161,2)="OA",RIGHT(B161,2)="L4"),1900, IF($O161&gt;0,VLOOKUP(MIN($L161+1,'Életkor kategoriák'!J167),Kategóriák!$B$2:$I$111,7,FALSE),$N161)))</f>
        <v/>
      </c>
    </row>
    <row r="162" spans="1:17" customFormat="1" x14ac:dyDescent="0.2">
      <c r="A162" s="134"/>
      <c r="B162" s="83" t="str">
        <f>IF(A162 = "", "", VLOOKUP(A162,'1. Nevezési összesítő'!$A$3:$C$50,3,FALSE))</f>
        <v/>
      </c>
      <c r="C162" s="98"/>
      <c r="D162" s="98"/>
      <c r="E162" s="100"/>
      <c r="F162" s="105"/>
      <c r="G162" s="98"/>
      <c r="H162" s="83" t="str">
        <f t="shared" si="12"/>
        <v/>
      </c>
      <c r="I162" s="83" t="str">
        <f t="shared" si="13"/>
        <v/>
      </c>
      <c r="J162" s="83" t="str">
        <f t="shared" si="14"/>
        <v/>
      </c>
      <c r="K162" s="83" t="str">
        <f t="shared" si="15"/>
        <v/>
      </c>
      <c r="L162" s="83" t="str">
        <f>IF(OR(ISBLANK(B162), ISBLANK(F162)),"",INDEX(Kategóriák!$B$2:$E$111, MATCH(B162, Kategóriák!$E$2:$E$111, 0), 1))</f>
        <v/>
      </c>
      <c r="M162" s="83" t="str">
        <f>IF(OR(ISBLANK(B162), ISBLANK(F162)),"",VLOOKUP($L162,Kategóriák!$B$2:$I$111,6,FALSE))</f>
        <v/>
      </c>
      <c r="N162" s="83" t="str">
        <f>IF(OR(ISBLANK(B162), ISBLANK(F162)),"",VLOOKUP($L162,Kategóriák!$B$2:$I$111,7,FALSE))</f>
        <v/>
      </c>
      <c r="O162" s="83" t="str">
        <f>IF(OR(ISBLANK(B162), ISBLANK(F162)),"",VLOOKUP(B162,Kategóriák!$E$2:$F$111,2,FALSE))</f>
        <v/>
      </c>
      <c r="P162" s="83" t="str">
        <f>IF(OR(ISBLANK(B162), ISBLANK(F162)),"",IF($O162&gt;0,VLOOKUP(MAX($L162-1,'Életkor kategoriák'!I168),Kategóriák!$B$2:$I$111,6,FALSE),$M162))</f>
        <v/>
      </c>
      <c r="Q162" s="135" t="str">
        <f>IF(OR(ISBLANK(B162), ISBLANK(F162)),"",IF(AND(LEFT(B162,2)="OA",RIGHT(B162,2)="L4"),1900, IF($O162&gt;0,VLOOKUP(MIN($L162+1,'Életkor kategoriák'!J168),Kategóriák!$B$2:$I$111,7,FALSE),$N162)))</f>
        <v/>
      </c>
    </row>
    <row r="163" spans="1:17" customFormat="1" x14ac:dyDescent="0.2">
      <c r="A163" s="134"/>
      <c r="B163" s="83" t="str">
        <f>IF(A163 = "", "", VLOOKUP(A163,'1. Nevezési összesítő'!$A$3:$C$50,3,FALSE))</f>
        <v/>
      </c>
      <c r="C163" s="98"/>
      <c r="D163" s="98"/>
      <c r="E163" s="100"/>
      <c r="F163" s="105"/>
      <c r="G163" s="98"/>
      <c r="H163" s="83" t="str">
        <f t="shared" si="12"/>
        <v/>
      </c>
      <c r="I163" s="83" t="str">
        <f t="shared" si="13"/>
        <v/>
      </c>
      <c r="J163" s="83" t="str">
        <f t="shared" si="14"/>
        <v/>
      </c>
      <c r="K163" s="83" t="str">
        <f t="shared" si="15"/>
        <v/>
      </c>
      <c r="L163" s="83" t="str">
        <f>IF(OR(ISBLANK(B163), ISBLANK(F163)),"",INDEX(Kategóriák!$B$2:$E$111, MATCH(B163, Kategóriák!$E$2:$E$111, 0), 1))</f>
        <v/>
      </c>
      <c r="M163" s="83" t="str">
        <f>IF(OR(ISBLANK(B163), ISBLANK(F163)),"",VLOOKUP($L163,Kategóriák!$B$2:$I$111,6,FALSE))</f>
        <v/>
      </c>
      <c r="N163" s="83" t="str">
        <f>IF(OR(ISBLANK(B163), ISBLANK(F163)),"",VLOOKUP($L163,Kategóriák!$B$2:$I$111,7,FALSE))</f>
        <v/>
      </c>
      <c r="O163" s="83" t="str">
        <f>IF(OR(ISBLANK(B163), ISBLANK(F163)),"",VLOOKUP(B163,Kategóriák!$E$2:$F$111,2,FALSE))</f>
        <v/>
      </c>
      <c r="P163" s="83" t="str">
        <f>IF(OR(ISBLANK(B163), ISBLANK(F163)),"",IF($O163&gt;0,VLOOKUP(MAX($L163-1,'Életkor kategoriák'!I169),Kategóriák!$B$2:$I$111,6,FALSE),$M163))</f>
        <v/>
      </c>
      <c r="Q163" s="135" t="str">
        <f>IF(OR(ISBLANK(B163), ISBLANK(F163)),"",IF(AND(LEFT(B163,2)="OA",RIGHT(B163,2)="L4"),1900, IF($O163&gt;0,VLOOKUP(MIN($L163+1,'Életkor kategoriák'!J169),Kategóriák!$B$2:$I$111,7,FALSE),$N163)))</f>
        <v/>
      </c>
    </row>
    <row r="164" spans="1:17" customFormat="1" x14ac:dyDescent="0.2">
      <c r="A164" s="134"/>
      <c r="B164" s="83" t="str">
        <f>IF(A164 = "", "", VLOOKUP(A164,'1. Nevezési összesítő'!$A$3:$C$50,3,FALSE))</f>
        <v/>
      </c>
      <c r="C164" s="98"/>
      <c r="D164" s="98"/>
      <c r="E164" s="100"/>
      <c r="F164" s="105"/>
      <c r="G164" s="98"/>
      <c r="H164" s="83" t="str">
        <f t="shared" si="12"/>
        <v/>
      </c>
      <c r="I164" s="83" t="str">
        <f t="shared" si="13"/>
        <v/>
      </c>
      <c r="J164" s="83" t="str">
        <f t="shared" si="14"/>
        <v/>
      </c>
      <c r="K164" s="83" t="str">
        <f t="shared" si="15"/>
        <v/>
      </c>
      <c r="L164" s="83" t="str">
        <f>IF(OR(ISBLANK(B164), ISBLANK(F164)),"",INDEX(Kategóriák!$B$2:$E$111, MATCH(B164, Kategóriák!$E$2:$E$111, 0), 1))</f>
        <v/>
      </c>
      <c r="M164" s="83" t="str">
        <f>IF(OR(ISBLANK(B164), ISBLANK(F164)),"",VLOOKUP($L164,Kategóriák!$B$2:$I$111,6,FALSE))</f>
        <v/>
      </c>
      <c r="N164" s="83" t="str">
        <f>IF(OR(ISBLANK(B164), ISBLANK(F164)),"",VLOOKUP($L164,Kategóriák!$B$2:$I$111,7,FALSE))</f>
        <v/>
      </c>
      <c r="O164" s="83" t="str">
        <f>IF(OR(ISBLANK(B164), ISBLANK(F164)),"",VLOOKUP(B164,Kategóriák!$E$2:$F$111,2,FALSE))</f>
        <v/>
      </c>
      <c r="P164" s="83" t="str">
        <f>IF(OR(ISBLANK(B164), ISBLANK(F164)),"",IF($O164&gt;0,VLOOKUP(MAX($L164-1,'Életkor kategoriák'!I170),Kategóriák!$B$2:$I$111,6,FALSE),$M164))</f>
        <v/>
      </c>
      <c r="Q164" s="135" t="str">
        <f>IF(OR(ISBLANK(B164), ISBLANK(F164)),"",IF(AND(LEFT(B164,2)="OA",RIGHT(B164,2)="L4"),1900, IF($O164&gt;0,VLOOKUP(MIN($L164+1,'Életkor kategoriák'!J170),Kategóriák!$B$2:$I$111,7,FALSE),$N164)))</f>
        <v/>
      </c>
    </row>
    <row r="165" spans="1:17" customFormat="1" x14ac:dyDescent="0.2">
      <c r="A165" s="134"/>
      <c r="B165" s="83" t="str">
        <f>IF(A165 = "", "", VLOOKUP(A165,'1. Nevezési összesítő'!$A$3:$C$50,3,FALSE))</f>
        <v/>
      </c>
      <c r="C165" s="98"/>
      <c r="D165" s="98"/>
      <c r="E165" s="100"/>
      <c r="F165" s="105"/>
      <c r="G165" s="98"/>
      <c r="H165" s="83" t="str">
        <f t="shared" si="12"/>
        <v/>
      </c>
      <c r="I165" s="83" t="str">
        <f t="shared" si="13"/>
        <v/>
      </c>
      <c r="J165" s="83" t="str">
        <f t="shared" si="14"/>
        <v/>
      </c>
      <c r="K165" s="83" t="str">
        <f t="shared" si="15"/>
        <v/>
      </c>
      <c r="L165" s="83" t="str">
        <f>IF(OR(ISBLANK(B165), ISBLANK(F165)),"",INDEX(Kategóriák!$B$2:$E$111, MATCH(B165, Kategóriák!$E$2:$E$111, 0), 1))</f>
        <v/>
      </c>
      <c r="M165" s="83" t="str">
        <f>IF(OR(ISBLANK(B165), ISBLANK(F165)),"",VLOOKUP($L165,Kategóriák!$B$2:$I$111,6,FALSE))</f>
        <v/>
      </c>
      <c r="N165" s="83" t="str">
        <f>IF(OR(ISBLANK(B165), ISBLANK(F165)),"",VLOOKUP($L165,Kategóriák!$B$2:$I$111,7,FALSE))</f>
        <v/>
      </c>
      <c r="O165" s="83" t="str">
        <f>IF(OR(ISBLANK(B165), ISBLANK(F165)),"",VLOOKUP(B165,Kategóriák!$E$2:$F$111,2,FALSE))</f>
        <v/>
      </c>
      <c r="P165" s="83" t="str">
        <f>IF(OR(ISBLANK(B165), ISBLANK(F165)),"",IF($O165&gt;0,VLOOKUP(MAX($L165-1,'Életkor kategoriák'!I171),Kategóriák!$B$2:$I$111,6,FALSE),$M165))</f>
        <v/>
      </c>
      <c r="Q165" s="135" t="str">
        <f>IF(OR(ISBLANK(B165), ISBLANK(F165)),"",IF(AND(LEFT(B165,2)="OA",RIGHT(B165,2)="L4"),1900, IF($O165&gt;0,VLOOKUP(MIN($L165+1,'Életkor kategoriák'!J171),Kategóriák!$B$2:$I$111,7,FALSE),$N165)))</f>
        <v/>
      </c>
    </row>
    <row r="166" spans="1:17" customFormat="1" x14ac:dyDescent="0.2">
      <c r="A166" s="134"/>
      <c r="B166" s="83" t="str">
        <f>IF(A166 = "", "", VLOOKUP(A166,'1. Nevezési összesítő'!$A$3:$C$50,3,FALSE))</f>
        <v/>
      </c>
      <c r="C166" s="98"/>
      <c r="D166" s="98"/>
      <c r="E166" s="100"/>
      <c r="F166" s="105"/>
      <c r="G166" s="98"/>
      <c r="H166" s="83" t="str">
        <f t="shared" si="12"/>
        <v/>
      </c>
      <c r="I166" s="83" t="str">
        <f t="shared" si="13"/>
        <v/>
      </c>
      <c r="J166" s="83" t="str">
        <f t="shared" si="14"/>
        <v/>
      </c>
      <c r="K166" s="83" t="str">
        <f t="shared" si="15"/>
        <v/>
      </c>
      <c r="L166" s="83" t="str">
        <f>IF(OR(ISBLANK(B166), ISBLANK(F166)),"",INDEX(Kategóriák!$B$2:$E$111, MATCH(B166, Kategóriák!$E$2:$E$111, 0), 1))</f>
        <v/>
      </c>
      <c r="M166" s="83" t="str">
        <f>IF(OR(ISBLANK(B166), ISBLANK(F166)),"",VLOOKUP($L166,Kategóriák!$B$2:$I$111,6,FALSE))</f>
        <v/>
      </c>
      <c r="N166" s="83" t="str">
        <f>IF(OR(ISBLANK(B166), ISBLANK(F166)),"",VLOOKUP($L166,Kategóriák!$B$2:$I$111,7,FALSE))</f>
        <v/>
      </c>
      <c r="O166" s="83" t="str">
        <f>IF(OR(ISBLANK(B166), ISBLANK(F166)),"",VLOOKUP(B166,Kategóriák!$E$2:$F$111,2,FALSE))</f>
        <v/>
      </c>
      <c r="P166" s="83" t="str">
        <f>IF(OR(ISBLANK(B166), ISBLANK(F166)),"",IF($O166&gt;0,VLOOKUP(MAX($L166-1,'Életkor kategoriák'!I172),Kategóriák!$B$2:$I$111,6,FALSE),$M166))</f>
        <v/>
      </c>
      <c r="Q166" s="135" t="str">
        <f>IF(OR(ISBLANK(B166), ISBLANK(F166)),"",IF(AND(LEFT(B166,2)="OA",RIGHT(B166,2)="L4"),1900, IF($O166&gt;0,VLOOKUP(MIN($L166+1,'Életkor kategoriák'!J172),Kategóriák!$B$2:$I$111,7,FALSE),$N166)))</f>
        <v/>
      </c>
    </row>
    <row r="167" spans="1:17" customFormat="1" x14ac:dyDescent="0.2">
      <c r="A167" s="134"/>
      <c r="B167" s="83" t="str">
        <f>IF(A167 = "", "", VLOOKUP(A167,'1. Nevezési összesítő'!$A$3:$C$50,3,FALSE))</f>
        <v/>
      </c>
      <c r="C167" s="98"/>
      <c r="D167" s="98"/>
      <c r="E167" s="100"/>
      <c r="F167" s="105"/>
      <c r="G167" s="98"/>
      <c r="H167" s="83" t="str">
        <f t="shared" si="12"/>
        <v/>
      </c>
      <c r="I167" s="83" t="str">
        <f t="shared" si="13"/>
        <v/>
      </c>
      <c r="J167" s="83" t="str">
        <f t="shared" si="14"/>
        <v/>
      </c>
      <c r="K167" s="83" t="str">
        <f t="shared" si="15"/>
        <v/>
      </c>
      <c r="L167" s="83" t="str">
        <f>IF(OR(ISBLANK(B167), ISBLANK(F167)),"",INDEX(Kategóriák!$B$2:$E$111, MATCH(B167, Kategóriák!$E$2:$E$111, 0), 1))</f>
        <v/>
      </c>
      <c r="M167" s="83" t="str">
        <f>IF(OR(ISBLANK(B167), ISBLANK(F167)),"",VLOOKUP($L167,Kategóriák!$B$2:$I$111,6,FALSE))</f>
        <v/>
      </c>
      <c r="N167" s="83" t="str">
        <f>IF(OR(ISBLANK(B167), ISBLANK(F167)),"",VLOOKUP($L167,Kategóriák!$B$2:$I$111,7,FALSE))</f>
        <v/>
      </c>
      <c r="O167" s="83" t="str">
        <f>IF(OR(ISBLANK(B167), ISBLANK(F167)),"",VLOOKUP(B167,Kategóriák!$E$2:$F$111,2,FALSE))</f>
        <v/>
      </c>
      <c r="P167" s="83" t="str">
        <f>IF(OR(ISBLANK(B167), ISBLANK(F167)),"",IF($O167&gt;0,VLOOKUP(MAX($L167-1,'Életkor kategoriák'!I173),Kategóriák!$B$2:$I$111,6,FALSE),$M167))</f>
        <v/>
      </c>
      <c r="Q167" s="135" t="str">
        <f>IF(OR(ISBLANK(B167), ISBLANK(F167)),"",IF(AND(LEFT(B167,2)="OA",RIGHT(B167,2)="L4"),1900, IF($O167&gt;0,VLOOKUP(MIN($L167+1,'Életkor kategoriák'!J173),Kategóriák!$B$2:$I$111,7,FALSE),$N167)))</f>
        <v/>
      </c>
    </row>
    <row r="168" spans="1:17" customFormat="1" x14ac:dyDescent="0.2">
      <c r="A168" s="134"/>
      <c r="B168" s="83" t="str">
        <f>IF(A168 = "", "", VLOOKUP(A168,'1. Nevezési összesítő'!$A$3:$C$50,3,FALSE))</f>
        <v/>
      </c>
      <c r="C168" s="98"/>
      <c r="D168" s="98"/>
      <c r="E168" s="100"/>
      <c r="F168" s="105"/>
      <c r="G168" s="98"/>
      <c r="H168" s="83" t="str">
        <f t="shared" si="12"/>
        <v/>
      </c>
      <c r="I168" s="83" t="str">
        <f t="shared" si="13"/>
        <v/>
      </c>
      <c r="J168" s="83" t="str">
        <f t="shared" si="14"/>
        <v/>
      </c>
      <c r="K168" s="83" t="str">
        <f t="shared" si="15"/>
        <v/>
      </c>
      <c r="L168" s="83" t="str">
        <f>IF(OR(ISBLANK(B168), ISBLANK(F168)),"",INDEX(Kategóriák!$B$2:$E$111, MATCH(B168, Kategóriák!$E$2:$E$111, 0), 1))</f>
        <v/>
      </c>
      <c r="M168" s="83" t="str">
        <f>IF(OR(ISBLANK(B168), ISBLANK(F168)),"",VLOOKUP($L168,Kategóriák!$B$2:$I$111,6,FALSE))</f>
        <v/>
      </c>
      <c r="N168" s="83" t="str">
        <f>IF(OR(ISBLANK(B168), ISBLANK(F168)),"",VLOOKUP($L168,Kategóriák!$B$2:$I$111,7,FALSE))</f>
        <v/>
      </c>
      <c r="O168" s="83" t="str">
        <f>IF(OR(ISBLANK(B168), ISBLANK(F168)),"",VLOOKUP(B168,Kategóriák!$E$2:$F$111,2,FALSE))</f>
        <v/>
      </c>
      <c r="P168" s="83" t="str">
        <f>IF(OR(ISBLANK(B168), ISBLANK(F168)),"",IF($O168&gt;0,VLOOKUP(MAX($L168-1,'Életkor kategoriák'!I174),Kategóriák!$B$2:$I$111,6,FALSE),$M168))</f>
        <v/>
      </c>
      <c r="Q168" s="135" t="str">
        <f>IF(OR(ISBLANK(B168), ISBLANK(F168)),"",IF(AND(LEFT(B168,2)="OA",RIGHT(B168,2)="L4"),1900, IF($O168&gt;0,VLOOKUP(MIN($L168+1,'Életkor kategoriák'!J174),Kategóriák!$B$2:$I$111,7,FALSE),$N168)))</f>
        <v/>
      </c>
    </row>
    <row r="169" spans="1:17" customFormat="1" x14ac:dyDescent="0.2">
      <c r="A169" s="134"/>
      <c r="B169" s="83" t="str">
        <f>IF(A169 = "", "", VLOOKUP(A169,'1. Nevezési összesítő'!$A$3:$C$50,3,FALSE))</f>
        <v/>
      </c>
      <c r="C169" s="98"/>
      <c r="D169" s="98"/>
      <c r="E169" s="100"/>
      <c r="F169" s="105"/>
      <c r="G169" s="98"/>
      <c r="H169" s="83" t="str">
        <f t="shared" si="12"/>
        <v/>
      </c>
      <c r="I169" s="83" t="str">
        <f t="shared" si="13"/>
        <v/>
      </c>
      <c r="J169" s="83" t="str">
        <f t="shared" si="14"/>
        <v/>
      </c>
      <c r="K169" s="83" t="str">
        <f t="shared" si="15"/>
        <v/>
      </c>
      <c r="L169" s="83" t="str">
        <f>IF(OR(ISBLANK(B169), ISBLANK(F169)),"",INDEX(Kategóriák!$B$2:$E$111, MATCH(B169, Kategóriák!$E$2:$E$111, 0), 1))</f>
        <v/>
      </c>
      <c r="M169" s="83" t="str">
        <f>IF(OR(ISBLANK(B169), ISBLANK(F169)),"",VLOOKUP($L169,Kategóriák!$B$2:$I$111,6,FALSE))</f>
        <v/>
      </c>
      <c r="N169" s="83" t="str">
        <f>IF(OR(ISBLANK(B169), ISBLANK(F169)),"",VLOOKUP($L169,Kategóriák!$B$2:$I$111,7,FALSE))</f>
        <v/>
      </c>
      <c r="O169" s="83" t="str">
        <f>IF(OR(ISBLANK(B169), ISBLANK(F169)),"",VLOOKUP(B169,Kategóriák!$E$2:$F$111,2,FALSE))</f>
        <v/>
      </c>
      <c r="P169" s="83" t="str">
        <f>IF(OR(ISBLANK(B169), ISBLANK(F169)),"",IF($O169&gt;0,VLOOKUP(MAX($L169-1,'Életkor kategoriák'!I175),Kategóriák!$B$2:$I$111,6,FALSE),$M169))</f>
        <v/>
      </c>
      <c r="Q169" s="135" t="str">
        <f>IF(OR(ISBLANK(B169), ISBLANK(F169)),"",IF(AND(LEFT(B169,2)="OA",RIGHT(B169,2)="L4"),1900, IF($O169&gt;0,VLOOKUP(MIN($L169+1,'Életkor kategoriák'!J175),Kategóriák!$B$2:$I$111,7,FALSE),$N169)))</f>
        <v/>
      </c>
    </row>
    <row r="170" spans="1:17" customFormat="1" x14ac:dyDescent="0.2">
      <c r="A170" s="134"/>
      <c r="B170" s="83" t="str">
        <f>IF(A170 = "", "", VLOOKUP(A170,'1. Nevezési összesítő'!$A$3:$C$50,3,FALSE))</f>
        <v/>
      </c>
      <c r="C170" s="98"/>
      <c r="D170" s="98"/>
      <c r="E170" s="100"/>
      <c r="F170" s="105"/>
      <c r="G170" s="98"/>
      <c r="H170" s="83" t="str">
        <f t="shared" si="12"/>
        <v/>
      </c>
      <c r="I170" s="83" t="str">
        <f t="shared" si="13"/>
        <v/>
      </c>
      <c r="J170" s="83" t="str">
        <f t="shared" si="14"/>
        <v/>
      </c>
      <c r="K170" s="83" t="str">
        <f t="shared" si="15"/>
        <v/>
      </c>
      <c r="L170" s="83" t="str">
        <f>IF(OR(ISBLANK(B170), ISBLANK(F170)),"",INDEX(Kategóriák!$B$2:$E$111, MATCH(B170, Kategóriák!$E$2:$E$111, 0), 1))</f>
        <v/>
      </c>
      <c r="M170" s="83" t="str">
        <f>IF(OR(ISBLANK(B170), ISBLANK(F170)),"",VLOOKUP($L170,Kategóriák!$B$2:$I$111,6,FALSE))</f>
        <v/>
      </c>
      <c r="N170" s="83" t="str">
        <f>IF(OR(ISBLANK(B170), ISBLANK(F170)),"",VLOOKUP($L170,Kategóriák!$B$2:$I$111,7,FALSE))</f>
        <v/>
      </c>
      <c r="O170" s="83" t="str">
        <f>IF(OR(ISBLANK(B170), ISBLANK(F170)),"",VLOOKUP(B170,Kategóriák!$E$2:$F$111,2,FALSE))</f>
        <v/>
      </c>
      <c r="P170" s="83" t="str">
        <f>IF(OR(ISBLANK(B170), ISBLANK(F170)),"",IF($O170&gt;0,VLOOKUP(MAX($L170-1,'Életkor kategoriák'!I176),Kategóriák!$B$2:$I$111,6,FALSE),$M170))</f>
        <v/>
      </c>
      <c r="Q170" s="135" t="str">
        <f>IF(OR(ISBLANK(B170), ISBLANK(F170)),"",IF(AND(LEFT(B170,2)="OA",RIGHT(B170,2)="L4"),1900, IF($O170&gt;0,VLOOKUP(MIN($L170+1,'Életkor kategoriák'!J176),Kategóriák!$B$2:$I$111,7,FALSE),$N170)))</f>
        <v/>
      </c>
    </row>
    <row r="171" spans="1:17" customFormat="1" x14ac:dyDescent="0.2">
      <c r="A171" s="134"/>
      <c r="B171" s="83" t="str">
        <f>IF(A171 = "", "", VLOOKUP(A171,'1. Nevezési összesítő'!$A$3:$C$50,3,FALSE))</f>
        <v/>
      </c>
      <c r="C171" s="98"/>
      <c r="D171" s="98"/>
      <c r="E171" s="100"/>
      <c r="F171" s="105"/>
      <c r="G171" s="98"/>
      <c r="H171" s="83" t="str">
        <f t="shared" si="12"/>
        <v/>
      </c>
      <c r="I171" s="83" t="str">
        <f t="shared" si="13"/>
        <v/>
      </c>
      <c r="J171" s="83" t="str">
        <f t="shared" si="14"/>
        <v/>
      </c>
      <c r="K171" s="83" t="str">
        <f t="shared" si="15"/>
        <v/>
      </c>
      <c r="L171" s="83" t="str">
        <f>IF(OR(ISBLANK(B171), ISBLANK(F171)),"",INDEX(Kategóriák!$B$2:$E$111, MATCH(B171, Kategóriák!$E$2:$E$111, 0), 1))</f>
        <v/>
      </c>
      <c r="M171" s="83" t="str">
        <f>IF(OR(ISBLANK(B171), ISBLANK(F171)),"",VLOOKUP($L171,Kategóriák!$B$2:$I$111,6,FALSE))</f>
        <v/>
      </c>
      <c r="N171" s="83" t="str">
        <f>IF(OR(ISBLANK(B171), ISBLANK(F171)),"",VLOOKUP($L171,Kategóriák!$B$2:$I$111,7,FALSE))</f>
        <v/>
      </c>
      <c r="O171" s="83" t="str">
        <f>IF(OR(ISBLANK(B171), ISBLANK(F171)),"",VLOOKUP(B171,Kategóriák!$E$2:$F$111,2,FALSE))</f>
        <v/>
      </c>
      <c r="P171" s="83" t="str">
        <f>IF(OR(ISBLANK(B171), ISBLANK(F171)),"",IF($O171&gt;0,VLOOKUP(MAX($L171-1,'Életkor kategoriák'!I177),Kategóriák!$B$2:$I$111,6,FALSE),$M171))</f>
        <v/>
      </c>
      <c r="Q171" s="135" t="str">
        <f>IF(OR(ISBLANK(B171), ISBLANK(F171)),"",IF(AND(LEFT(B171,2)="OA",RIGHT(B171,2)="L4"),1900, IF($O171&gt;0,VLOOKUP(MIN($L171+1,'Életkor kategoriák'!J177),Kategóriák!$B$2:$I$111,7,FALSE),$N171)))</f>
        <v/>
      </c>
    </row>
    <row r="172" spans="1:17" customFormat="1" x14ac:dyDescent="0.2">
      <c r="A172" s="134"/>
      <c r="B172" s="83" t="str">
        <f>IF(A172 = "", "", VLOOKUP(A172,'1. Nevezési összesítő'!$A$3:$C$50,3,FALSE))</f>
        <v/>
      </c>
      <c r="C172" s="98"/>
      <c r="D172" s="98"/>
      <c r="E172" s="100"/>
      <c r="F172" s="105"/>
      <c r="G172" s="98"/>
      <c r="H172" s="83" t="str">
        <f t="shared" si="12"/>
        <v/>
      </c>
      <c r="I172" s="83" t="str">
        <f t="shared" si="13"/>
        <v/>
      </c>
      <c r="J172" s="83" t="str">
        <f t="shared" si="14"/>
        <v/>
      </c>
      <c r="K172" s="83" t="str">
        <f t="shared" si="15"/>
        <v/>
      </c>
      <c r="L172" s="83" t="str">
        <f>IF(OR(ISBLANK(B172), ISBLANK(F172)),"",INDEX(Kategóriák!$B$2:$E$111, MATCH(B172, Kategóriák!$E$2:$E$111, 0), 1))</f>
        <v/>
      </c>
      <c r="M172" s="83" t="str">
        <f>IF(OR(ISBLANK(B172), ISBLANK(F172)),"",VLOOKUP($L172,Kategóriák!$B$2:$I$111,6,FALSE))</f>
        <v/>
      </c>
      <c r="N172" s="83" t="str">
        <f>IF(OR(ISBLANK(B172), ISBLANK(F172)),"",VLOOKUP($L172,Kategóriák!$B$2:$I$111,7,FALSE))</f>
        <v/>
      </c>
      <c r="O172" s="83" t="str">
        <f>IF(OR(ISBLANK(B172), ISBLANK(F172)),"",VLOOKUP(B172,Kategóriák!$E$2:$F$111,2,FALSE))</f>
        <v/>
      </c>
      <c r="P172" s="83" t="str">
        <f>IF(OR(ISBLANK(B172), ISBLANK(F172)),"",IF($O172&gt;0,VLOOKUP(MAX($L172-1,'Életkor kategoriák'!I178),Kategóriák!$B$2:$I$111,6,FALSE),$M172))</f>
        <v/>
      </c>
      <c r="Q172" s="135" t="str">
        <f>IF(OR(ISBLANK(B172), ISBLANK(F172)),"",IF(AND(LEFT(B172,2)="OA",RIGHT(B172,2)="L4"),1900, IF($O172&gt;0,VLOOKUP(MIN($L172+1,'Életkor kategoriák'!J178),Kategóriák!$B$2:$I$111,7,FALSE),$N172)))</f>
        <v/>
      </c>
    </row>
    <row r="173" spans="1:17" customFormat="1" x14ac:dyDescent="0.2">
      <c r="A173" s="134"/>
      <c r="B173" s="83" t="str">
        <f>IF(A173 = "", "", VLOOKUP(A173,'1. Nevezési összesítő'!$A$3:$C$50,3,FALSE))</f>
        <v/>
      </c>
      <c r="C173" s="98"/>
      <c r="D173" s="98"/>
      <c r="E173" s="100"/>
      <c r="F173" s="105"/>
      <c r="G173" s="98"/>
      <c r="H173" s="83" t="str">
        <f t="shared" si="12"/>
        <v/>
      </c>
      <c r="I173" s="83" t="str">
        <f t="shared" si="13"/>
        <v/>
      </c>
      <c r="J173" s="83" t="str">
        <f t="shared" si="14"/>
        <v/>
      </c>
      <c r="K173" s="83" t="str">
        <f t="shared" si="15"/>
        <v/>
      </c>
      <c r="L173" s="83" t="str">
        <f>IF(OR(ISBLANK(B173), ISBLANK(F173)),"",INDEX(Kategóriák!$B$2:$E$111, MATCH(B173, Kategóriák!$E$2:$E$111, 0), 1))</f>
        <v/>
      </c>
      <c r="M173" s="83" t="str">
        <f>IF(OR(ISBLANK(B173), ISBLANK(F173)),"",VLOOKUP($L173,Kategóriák!$B$2:$I$111,6,FALSE))</f>
        <v/>
      </c>
      <c r="N173" s="83" t="str">
        <f>IF(OR(ISBLANK(B173), ISBLANK(F173)),"",VLOOKUP($L173,Kategóriák!$B$2:$I$111,7,FALSE))</f>
        <v/>
      </c>
      <c r="O173" s="83" t="str">
        <f>IF(OR(ISBLANK(B173), ISBLANK(F173)),"",VLOOKUP(B173,Kategóriák!$E$2:$F$111,2,FALSE))</f>
        <v/>
      </c>
      <c r="P173" s="83" t="str">
        <f>IF(OR(ISBLANK(B173), ISBLANK(F173)),"",IF($O173&gt;0,VLOOKUP(MAX($L173-1,'Életkor kategoriák'!I179),Kategóriák!$B$2:$I$111,6,FALSE),$M173))</f>
        <v/>
      </c>
      <c r="Q173" s="135" t="str">
        <f>IF(OR(ISBLANK(B173), ISBLANK(F173)),"",IF(AND(LEFT(B173,2)="OA",RIGHT(B173,2)="L4"),1900, IF($O173&gt;0,VLOOKUP(MIN($L173+1,'Életkor kategoriák'!J179),Kategóriák!$B$2:$I$111,7,FALSE),$N173)))</f>
        <v/>
      </c>
    </row>
    <row r="174" spans="1:17" customFormat="1" x14ac:dyDescent="0.2">
      <c r="A174" s="134"/>
      <c r="B174" s="83" t="str">
        <f>IF(A174 = "", "", VLOOKUP(A174,'1. Nevezési összesítő'!$A$3:$C$50,3,FALSE))</f>
        <v/>
      </c>
      <c r="C174" s="98"/>
      <c r="D174" s="98"/>
      <c r="E174" s="100"/>
      <c r="F174" s="105"/>
      <c r="G174" s="98"/>
      <c r="H174" s="83" t="str">
        <f t="shared" si="12"/>
        <v/>
      </c>
      <c r="I174" s="83" t="str">
        <f t="shared" si="13"/>
        <v/>
      </c>
      <c r="J174" s="83" t="str">
        <f t="shared" si="14"/>
        <v/>
      </c>
      <c r="K174" s="83" t="str">
        <f t="shared" si="15"/>
        <v/>
      </c>
      <c r="L174" s="83" t="str">
        <f>IF(OR(ISBLANK(B174), ISBLANK(F174)),"",INDEX(Kategóriák!$B$2:$E$111, MATCH(B174, Kategóriák!$E$2:$E$111, 0), 1))</f>
        <v/>
      </c>
      <c r="M174" s="83" t="str">
        <f>IF(OR(ISBLANK(B174), ISBLANK(F174)),"",VLOOKUP($L174,Kategóriák!$B$2:$I$111,6,FALSE))</f>
        <v/>
      </c>
      <c r="N174" s="83" t="str">
        <f>IF(OR(ISBLANK(B174), ISBLANK(F174)),"",VLOOKUP($L174,Kategóriák!$B$2:$I$111,7,FALSE))</f>
        <v/>
      </c>
      <c r="O174" s="83" t="str">
        <f>IF(OR(ISBLANK(B174), ISBLANK(F174)),"",VLOOKUP(B174,Kategóriák!$E$2:$F$111,2,FALSE))</f>
        <v/>
      </c>
      <c r="P174" s="83" t="str">
        <f>IF(OR(ISBLANK(B174), ISBLANK(F174)),"",IF($O174&gt;0,VLOOKUP(MAX($L174-1,'Életkor kategoriák'!I180),Kategóriák!$B$2:$I$111,6,FALSE),$M174))</f>
        <v/>
      </c>
      <c r="Q174" s="135" t="str">
        <f>IF(OR(ISBLANK(B174), ISBLANK(F174)),"",IF(AND(LEFT(B174,2)="OA",RIGHT(B174,2)="L4"),1900, IF($O174&gt;0,VLOOKUP(MIN($L174+1,'Életkor kategoriák'!J180),Kategóriák!$B$2:$I$111,7,FALSE),$N174)))</f>
        <v/>
      </c>
    </row>
    <row r="175" spans="1:17" customFormat="1" x14ac:dyDescent="0.2">
      <c r="A175" s="134"/>
      <c r="B175" s="83" t="str">
        <f>IF(A175 = "", "", VLOOKUP(A175,'1. Nevezési összesítő'!$A$3:$C$50,3,FALSE))</f>
        <v/>
      </c>
      <c r="C175" s="98"/>
      <c r="D175" s="98"/>
      <c r="E175" s="100"/>
      <c r="F175" s="105"/>
      <c r="G175" s="98"/>
      <c r="H175" s="83" t="str">
        <f t="shared" si="12"/>
        <v/>
      </c>
      <c r="I175" s="83" t="str">
        <f t="shared" si="13"/>
        <v/>
      </c>
      <c r="J175" s="83" t="str">
        <f t="shared" si="14"/>
        <v/>
      </c>
      <c r="K175" s="83" t="str">
        <f t="shared" si="15"/>
        <v/>
      </c>
      <c r="L175" s="83" t="str">
        <f>IF(OR(ISBLANK(B175), ISBLANK(F175)),"",INDEX(Kategóriák!$B$2:$E$111, MATCH(B175, Kategóriák!$E$2:$E$111, 0), 1))</f>
        <v/>
      </c>
      <c r="M175" s="83" t="str">
        <f>IF(OR(ISBLANK(B175), ISBLANK(F175)),"",VLOOKUP($L175,Kategóriák!$B$2:$I$111,6,FALSE))</f>
        <v/>
      </c>
      <c r="N175" s="83" t="str">
        <f>IF(OR(ISBLANK(B175), ISBLANK(F175)),"",VLOOKUP($L175,Kategóriák!$B$2:$I$111,7,FALSE))</f>
        <v/>
      </c>
      <c r="O175" s="83" t="str">
        <f>IF(OR(ISBLANK(B175), ISBLANK(F175)),"",VLOOKUP(B175,Kategóriák!$E$2:$F$111,2,FALSE))</f>
        <v/>
      </c>
      <c r="P175" s="83" t="str">
        <f>IF(OR(ISBLANK(B175), ISBLANK(F175)),"",IF($O175&gt;0,VLOOKUP(MAX($L175-1,'Életkor kategoriák'!I181),Kategóriák!$B$2:$I$111,6,FALSE),$M175))</f>
        <v/>
      </c>
      <c r="Q175" s="135" t="str">
        <f>IF(OR(ISBLANK(B175), ISBLANK(F175)),"",IF(AND(LEFT(B175,2)="OA",RIGHT(B175,2)="L4"),1900, IF($O175&gt;0,VLOOKUP(MIN($L175+1,'Életkor kategoriák'!J181),Kategóriák!$B$2:$I$111,7,FALSE),$N175)))</f>
        <v/>
      </c>
    </row>
    <row r="176" spans="1:17" customFormat="1" x14ac:dyDescent="0.2">
      <c r="A176" s="134"/>
      <c r="B176" s="83" t="str">
        <f>IF(A176 = "", "", VLOOKUP(A176,'1. Nevezési összesítő'!$A$3:$C$50,3,FALSE))</f>
        <v/>
      </c>
      <c r="C176" s="98"/>
      <c r="D176" s="98"/>
      <c r="E176" s="100"/>
      <c r="F176" s="105"/>
      <c r="G176" s="98"/>
      <c r="H176" s="83" t="str">
        <f t="shared" si="12"/>
        <v/>
      </c>
      <c r="I176" s="83" t="str">
        <f t="shared" si="13"/>
        <v/>
      </c>
      <c r="J176" s="83" t="str">
        <f t="shared" si="14"/>
        <v/>
      </c>
      <c r="K176" s="83" t="str">
        <f t="shared" si="15"/>
        <v/>
      </c>
      <c r="L176" s="83" t="str">
        <f>IF(OR(ISBLANK(B176), ISBLANK(F176)),"",INDEX(Kategóriák!$B$2:$E$111, MATCH(B176, Kategóriák!$E$2:$E$111, 0), 1))</f>
        <v/>
      </c>
      <c r="M176" s="83" t="str">
        <f>IF(OR(ISBLANK(B176), ISBLANK(F176)),"",VLOOKUP($L176,Kategóriák!$B$2:$I$111,6,FALSE))</f>
        <v/>
      </c>
      <c r="N176" s="83" t="str">
        <f>IF(OR(ISBLANK(B176), ISBLANK(F176)),"",VLOOKUP($L176,Kategóriák!$B$2:$I$111,7,FALSE))</f>
        <v/>
      </c>
      <c r="O176" s="83" t="str">
        <f>IF(OR(ISBLANK(B176), ISBLANK(F176)),"",VLOOKUP(B176,Kategóriák!$E$2:$F$111,2,FALSE))</f>
        <v/>
      </c>
      <c r="P176" s="83" t="str">
        <f>IF(OR(ISBLANK(B176), ISBLANK(F176)),"",IF($O176&gt;0,VLOOKUP(MAX($L176-1,'Életkor kategoriák'!I182),Kategóriák!$B$2:$I$111,6,FALSE),$M176))</f>
        <v/>
      </c>
      <c r="Q176" s="135" t="str">
        <f>IF(OR(ISBLANK(B176), ISBLANK(F176)),"",IF(AND(LEFT(B176,2)="OA",RIGHT(B176,2)="L4"),1900, IF($O176&gt;0,VLOOKUP(MIN($L176+1,'Életkor kategoriák'!J182),Kategóriák!$B$2:$I$111,7,FALSE),$N176)))</f>
        <v/>
      </c>
    </row>
    <row r="177" spans="1:17" customFormat="1" x14ac:dyDescent="0.2">
      <c r="A177" s="134"/>
      <c r="B177" s="83" t="str">
        <f>IF(A177 = "", "", VLOOKUP(A177,'1. Nevezési összesítő'!$A$3:$C$50,3,FALSE))</f>
        <v/>
      </c>
      <c r="C177" s="98"/>
      <c r="D177" s="98"/>
      <c r="E177" s="100"/>
      <c r="F177" s="105"/>
      <c r="G177" s="98"/>
      <c r="H177" s="83" t="str">
        <f t="shared" si="12"/>
        <v/>
      </c>
      <c r="I177" s="83" t="str">
        <f t="shared" si="13"/>
        <v/>
      </c>
      <c r="J177" s="83" t="str">
        <f t="shared" si="14"/>
        <v/>
      </c>
      <c r="K177" s="83" t="str">
        <f t="shared" si="15"/>
        <v/>
      </c>
      <c r="L177" s="83" t="str">
        <f>IF(OR(ISBLANK(B177), ISBLANK(F177)),"",INDEX(Kategóriák!$B$2:$E$111, MATCH(B177, Kategóriák!$E$2:$E$111, 0), 1))</f>
        <v/>
      </c>
      <c r="M177" s="83" t="str">
        <f>IF(OR(ISBLANK(B177), ISBLANK(F177)),"",VLOOKUP($L177,Kategóriák!$B$2:$I$111,6,FALSE))</f>
        <v/>
      </c>
      <c r="N177" s="83" t="str">
        <f>IF(OR(ISBLANK(B177), ISBLANK(F177)),"",VLOOKUP($L177,Kategóriák!$B$2:$I$111,7,FALSE))</f>
        <v/>
      </c>
      <c r="O177" s="83" t="str">
        <f>IF(OR(ISBLANK(B177), ISBLANK(F177)),"",VLOOKUP(B177,Kategóriák!$E$2:$F$111,2,FALSE))</f>
        <v/>
      </c>
      <c r="P177" s="83" t="str">
        <f>IF(OR(ISBLANK(B177), ISBLANK(F177)),"",IF($O177&gt;0,VLOOKUP(MAX($L177-1,'Életkor kategoriák'!I183),Kategóriák!$B$2:$I$111,6,FALSE),$M177))</f>
        <v/>
      </c>
      <c r="Q177" s="135" t="str">
        <f>IF(OR(ISBLANK(B177), ISBLANK(F177)),"",IF(AND(LEFT(B177,2)="OA",RIGHT(B177,2)="L4"),1900, IF($O177&gt;0,VLOOKUP(MIN($L177+1,'Életkor kategoriák'!J183),Kategóriák!$B$2:$I$111,7,FALSE),$N177)))</f>
        <v/>
      </c>
    </row>
    <row r="178" spans="1:17" customFormat="1" x14ac:dyDescent="0.2">
      <c r="A178" s="134"/>
      <c r="B178" s="83" t="str">
        <f>IF(A178 = "", "", VLOOKUP(A178,'1. Nevezési összesítő'!$A$3:$C$50,3,FALSE))</f>
        <v/>
      </c>
      <c r="C178" s="98"/>
      <c r="D178" s="98"/>
      <c r="E178" s="100"/>
      <c r="F178" s="105"/>
      <c r="G178" s="98"/>
      <c r="H178" s="83" t="str">
        <f t="shared" si="12"/>
        <v/>
      </c>
      <c r="I178" s="83" t="str">
        <f t="shared" si="13"/>
        <v/>
      </c>
      <c r="J178" s="83" t="str">
        <f t="shared" si="14"/>
        <v/>
      </c>
      <c r="K178" s="83" t="str">
        <f t="shared" si="15"/>
        <v/>
      </c>
      <c r="L178" s="83" t="str">
        <f>IF(OR(ISBLANK(B178), ISBLANK(F178)),"",INDEX(Kategóriák!$B$2:$E$111, MATCH(B178, Kategóriák!$E$2:$E$111, 0), 1))</f>
        <v/>
      </c>
      <c r="M178" s="83" t="str">
        <f>IF(OR(ISBLANK(B178), ISBLANK(F178)),"",VLOOKUP($L178,Kategóriák!$B$2:$I$111,6,FALSE))</f>
        <v/>
      </c>
      <c r="N178" s="83" t="str">
        <f>IF(OR(ISBLANK(B178), ISBLANK(F178)),"",VLOOKUP($L178,Kategóriák!$B$2:$I$111,7,FALSE))</f>
        <v/>
      </c>
      <c r="O178" s="83" t="str">
        <f>IF(OR(ISBLANK(B178), ISBLANK(F178)),"",VLOOKUP(B178,Kategóriák!$E$2:$F$111,2,FALSE))</f>
        <v/>
      </c>
      <c r="P178" s="83" t="str">
        <f>IF(OR(ISBLANK(B178), ISBLANK(F178)),"",IF($O178&gt;0,VLOOKUP(MAX($L178-1,'Életkor kategoriák'!I184),Kategóriák!$B$2:$I$111,6,FALSE),$M178))</f>
        <v/>
      </c>
      <c r="Q178" s="135" t="str">
        <f>IF(OR(ISBLANK(B178), ISBLANK(F178)),"",IF(AND(LEFT(B178,2)="OA",RIGHT(B178,2)="L4"),1900, IF($O178&gt;0,VLOOKUP(MIN($L178+1,'Életkor kategoriák'!J184),Kategóriák!$B$2:$I$111,7,FALSE),$N178)))</f>
        <v/>
      </c>
    </row>
    <row r="179" spans="1:17" customFormat="1" x14ac:dyDescent="0.2">
      <c r="A179" s="134"/>
      <c r="B179" s="83" t="str">
        <f>IF(A179 = "", "", VLOOKUP(A179,'1. Nevezési összesítő'!$A$3:$C$50,3,FALSE))</f>
        <v/>
      </c>
      <c r="C179" s="98"/>
      <c r="D179" s="98"/>
      <c r="E179" s="100"/>
      <c r="F179" s="105"/>
      <c r="G179" s="98"/>
      <c r="H179" s="83" t="str">
        <f t="shared" si="12"/>
        <v/>
      </c>
      <c r="I179" s="83" t="str">
        <f t="shared" si="13"/>
        <v/>
      </c>
      <c r="J179" s="83" t="str">
        <f t="shared" si="14"/>
        <v/>
      </c>
      <c r="K179" s="83" t="str">
        <f t="shared" si="15"/>
        <v/>
      </c>
      <c r="L179" s="83" t="str">
        <f>IF(OR(ISBLANK(B179), ISBLANK(F179)),"",INDEX(Kategóriák!$B$2:$E$111, MATCH(B179, Kategóriák!$E$2:$E$111, 0), 1))</f>
        <v/>
      </c>
      <c r="M179" s="83" t="str">
        <f>IF(OR(ISBLANK(B179), ISBLANK(F179)),"",VLOOKUP($L179,Kategóriák!$B$2:$I$111,6,FALSE))</f>
        <v/>
      </c>
      <c r="N179" s="83" t="str">
        <f>IF(OR(ISBLANK(B179), ISBLANK(F179)),"",VLOOKUP($L179,Kategóriák!$B$2:$I$111,7,FALSE))</f>
        <v/>
      </c>
      <c r="O179" s="83" t="str">
        <f>IF(OR(ISBLANK(B179), ISBLANK(F179)),"",VLOOKUP(B179,Kategóriák!$E$2:$F$111,2,FALSE))</f>
        <v/>
      </c>
      <c r="P179" s="83" t="str">
        <f>IF(OR(ISBLANK(B179), ISBLANK(F179)),"",IF($O179&gt;0,VLOOKUP(MAX($L179-1,'Életkor kategoriák'!I185),Kategóriák!$B$2:$I$111,6,FALSE),$M179))</f>
        <v/>
      </c>
      <c r="Q179" s="135" t="str">
        <f>IF(OR(ISBLANK(B179), ISBLANK(F179)),"",IF(AND(LEFT(B179,2)="OA",RIGHT(B179,2)="L4"),1900, IF($O179&gt;0,VLOOKUP(MIN($L179+1,'Életkor kategoriák'!J185),Kategóriák!$B$2:$I$111,7,FALSE),$N179)))</f>
        <v/>
      </c>
    </row>
    <row r="180" spans="1:17" customFormat="1" x14ac:dyDescent="0.2">
      <c r="A180" s="134"/>
      <c r="B180" s="83" t="str">
        <f>IF(A180 = "", "", VLOOKUP(A180,'1. Nevezési összesítő'!$A$3:$C$50,3,FALSE))</f>
        <v/>
      </c>
      <c r="C180" s="98"/>
      <c r="D180" s="98"/>
      <c r="E180" s="100"/>
      <c r="F180" s="105"/>
      <c r="G180" s="98"/>
      <c r="H180" s="83" t="str">
        <f t="shared" si="12"/>
        <v/>
      </c>
      <c r="I180" s="83" t="str">
        <f t="shared" si="13"/>
        <v/>
      </c>
      <c r="J180" s="83" t="str">
        <f t="shared" si="14"/>
        <v/>
      </c>
      <c r="K180" s="83" t="str">
        <f t="shared" si="15"/>
        <v/>
      </c>
      <c r="L180" s="83" t="str">
        <f>IF(OR(ISBLANK(B180), ISBLANK(F180)),"",INDEX(Kategóriák!$B$2:$E$111, MATCH(B180, Kategóriák!$E$2:$E$111, 0), 1))</f>
        <v/>
      </c>
      <c r="M180" s="83" t="str">
        <f>IF(OR(ISBLANK(B180), ISBLANK(F180)),"",VLOOKUP($L180,Kategóriák!$B$2:$I$111,6,FALSE))</f>
        <v/>
      </c>
      <c r="N180" s="83" t="str">
        <f>IF(OR(ISBLANK(B180), ISBLANK(F180)),"",VLOOKUP($L180,Kategóriák!$B$2:$I$111,7,FALSE))</f>
        <v/>
      </c>
      <c r="O180" s="83" t="str">
        <f>IF(OR(ISBLANK(B180), ISBLANK(F180)),"",VLOOKUP(B180,Kategóriák!$E$2:$F$111,2,FALSE))</f>
        <v/>
      </c>
      <c r="P180" s="83" t="str">
        <f>IF(OR(ISBLANK(B180), ISBLANK(F180)),"",IF($O180&gt;0,VLOOKUP(MAX($L180-1,'Életkor kategoriák'!I186),Kategóriák!$B$2:$I$111,6,FALSE),$M180))</f>
        <v/>
      </c>
      <c r="Q180" s="135" t="str">
        <f>IF(OR(ISBLANK(B180), ISBLANK(F180)),"",IF(AND(LEFT(B180,2)="OA",RIGHT(B180,2)="L4"),1900, IF($O180&gt;0,VLOOKUP(MIN($L180+1,'Életkor kategoriák'!J186),Kategóriák!$B$2:$I$111,7,FALSE),$N180)))</f>
        <v/>
      </c>
    </row>
    <row r="181" spans="1:17" customFormat="1" x14ac:dyDescent="0.2">
      <c r="A181" s="134"/>
      <c r="B181" s="83" t="str">
        <f>IF(A181 = "", "", VLOOKUP(A181,'1. Nevezési összesítő'!$A$3:$C$50,3,FALSE))</f>
        <v/>
      </c>
      <c r="C181" s="98"/>
      <c r="D181" s="98"/>
      <c r="E181" s="100"/>
      <c r="F181" s="105"/>
      <c r="G181" s="98"/>
      <c r="H181" s="83" t="str">
        <f t="shared" si="12"/>
        <v/>
      </c>
      <c r="I181" s="83" t="str">
        <f t="shared" si="13"/>
        <v/>
      </c>
      <c r="J181" s="83" t="str">
        <f t="shared" si="14"/>
        <v/>
      </c>
      <c r="K181" s="83" t="str">
        <f t="shared" si="15"/>
        <v/>
      </c>
      <c r="L181" s="83" t="str">
        <f>IF(OR(ISBLANK(B181), ISBLANK(F181)),"",INDEX(Kategóriák!$B$2:$E$111, MATCH(B181, Kategóriák!$E$2:$E$111, 0), 1))</f>
        <v/>
      </c>
      <c r="M181" s="83" t="str">
        <f>IF(OR(ISBLANK(B181), ISBLANK(F181)),"",VLOOKUP($L181,Kategóriák!$B$2:$I$111,6,FALSE))</f>
        <v/>
      </c>
      <c r="N181" s="83" t="str">
        <f>IF(OR(ISBLANK(B181), ISBLANK(F181)),"",VLOOKUP($L181,Kategóriák!$B$2:$I$111,7,FALSE))</f>
        <v/>
      </c>
      <c r="O181" s="83" t="str">
        <f>IF(OR(ISBLANK(B181), ISBLANK(F181)),"",VLOOKUP(B181,Kategóriák!$E$2:$F$111,2,FALSE))</f>
        <v/>
      </c>
      <c r="P181" s="83" t="str">
        <f>IF(OR(ISBLANK(B181), ISBLANK(F181)),"",IF($O181&gt;0,VLOOKUP(MAX($L181-1,'Életkor kategoriák'!I187),Kategóriák!$B$2:$I$111,6,FALSE),$M181))</f>
        <v/>
      </c>
      <c r="Q181" s="135" t="str">
        <f>IF(OR(ISBLANK(B181), ISBLANK(F181)),"",IF(AND(LEFT(B181,2)="OA",RIGHT(B181,2)="L4"),1900, IF($O181&gt;0,VLOOKUP(MIN($L181+1,'Életkor kategoriák'!J187),Kategóriák!$B$2:$I$111,7,FALSE),$N181)))</f>
        <v/>
      </c>
    </row>
    <row r="182" spans="1:17" customFormat="1" x14ac:dyDescent="0.2">
      <c r="A182" s="134"/>
      <c r="B182" s="83" t="str">
        <f>IF(A182 = "", "", VLOOKUP(A182,'1. Nevezési összesítő'!$A$3:$C$50,3,FALSE))</f>
        <v/>
      </c>
      <c r="C182" s="98"/>
      <c r="D182" s="98"/>
      <c r="E182" s="100"/>
      <c r="F182" s="105"/>
      <c r="G182" s="98"/>
      <c r="H182" s="83" t="str">
        <f t="shared" si="12"/>
        <v/>
      </c>
      <c r="I182" s="83" t="str">
        <f t="shared" si="13"/>
        <v/>
      </c>
      <c r="J182" s="83" t="str">
        <f t="shared" si="14"/>
        <v/>
      </c>
      <c r="K182" s="83" t="str">
        <f t="shared" si="15"/>
        <v/>
      </c>
      <c r="L182" s="83" t="str">
        <f>IF(OR(ISBLANK(B182), ISBLANK(F182)),"",INDEX(Kategóriák!$B$2:$E$111, MATCH(B182, Kategóriák!$E$2:$E$111, 0), 1))</f>
        <v/>
      </c>
      <c r="M182" s="83" t="str">
        <f>IF(OR(ISBLANK(B182), ISBLANK(F182)),"",VLOOKUP($L182,Kategóriák!$B$2:$I$111,6,FALSE))</f>
        <v/>
      </c>
      <c r="N182" s="83" t="str">
        <f>IF(OR(ISBLANK(B182), ISBLANK(F182)),"",VLOOKUP($L182,Kategóriák!$B$2:$I$111,7,FALSE))</f>
        <v/>
      </c>
      <c r="O182" s="83" t="str">
        <f>IF(OR(ISBLANK(B182), ISBLANK(F182)),"",VLOOKUP(B182,Kategóriák!$E$2:$F$111,2,FALSE))</f>
        <v/>
      </c>
      <c r="P182" s="83" t="str">
        <f>IF(OR(ISBLANK(B182), ISBLANK(F182)),"",IF($O182&gt;0,VLOOKUP(MAX($L182-1,'Életkor kategoriák'!I188),Kategóriák!$B$2:$I$111,6,FALSE),$M182))</f>
        <v/>
      </c>
      <c r="Q182" s="135" t="str">
        <f>IF(OR(ISBLANK(B182), ISBLANK(F182)),"",IF(AND(LEFT(B182,2)="OA",RIGHT(B182,2)="L4"),1900, IF($O182&gt;0,VLOOKUP(MIN($L182+1,'Életkor kategoriák'!J188),Kategóriák!$B$2:$I$111,7,FALSE),$N182)))</f>
        <v/>
      </c>
    </row>
    <row r="183" spans="1:17" customFormat="1" x14ac:dyDescent="0.2">
      <c r="A183" s="134"/>
      <c r="B183" s="83" t="str">
        <f>IF(A183 = "", "", VLOOKUP(A183,'1. Nevezési összesítő'!$A$3:$C$50,3,FALSE))</f>
        <v/>
      </c>
      <c r="C183" s="98"/>
      <c r="D183" s="98"/>
      <c r="E183" s="100"/>
      <c r="F183" s="105"/>
      <c r="G183" s="98"/>
      <c r="H183" s="83" t="str">
        <f t="shared" si="12"/>
        <v/>
      </c>
      <c r="I183" s="83" t="str">
        <f t="shared" si="13"/>
        <v/>
      </c>
      <c r="J183" s="83" t="str">
        <f t="shared" si="14"/>
        <v/>
      </c>
      <c r="K183" s="83" t="str">
        <f t="shared" si="15"/>
        <v/>
      </c>
      <c r="L183" s="83" t="str">
        <f>IF(OR(ISBLANK(B183), ISBLANK(F183)),"",INDEX(Kategóriák!$B$2:$E$111, MATCH(B183, Kategóriák!$E$2:$E$111, 0), 1))</f>
        <v/>
      </c>
      <c r="M183" s="83" t="str">
        <f>IF(OR(ISBLANK(B183), ISBLANK(F183)),"",VLOOKUP($L183,Kategóriák!$B$2:$I$111,6,FALSE))</f>
        <v/>
      </c>
      <c r="N183" s="83" t="str">
        <f>IF(OR(ISBLANK(B183), ISBLANK(F183)),"",VLOOKUP($L183,Kategóriák!$B$2:$I$111,7,FALSE))</f>
        <v/>
      </c>
      <c r="O183" s="83" t="str">
        <f>IF(OR(ISBLANK(B183), ISBLANK(F183)),"",VLOOKUP(B183,Kategóriák!$E$2:$F$111,2,FALSE))</f>
        <v/>
      </c>
      <c r="P183" s="83" t="str">
        <f>IF(OR(ISBLANK(B183), ISBLANK(F183)),"",IF($O183&gt;0,VLOOKUP(MAX($L183-1,'Életkor kategoriák'!I189),Kategóriák!$B$2:$I$111,6,FALSE),$M183))</f>
        <v/>
      </c>
      <c r="Q183" s="135" t="str">
        <f>IF(OR(ISBLANK(B183), ISBLANK(F183)),"",IF(AND(LEFT(B183,2)="OA",RIGHT(B183,2)="L4"),1900, IF($O183&gt;0,VLOOKUP(MIN($L183+1,'Életkor kategoriák'!J189),Kategóriák!$B$2:$I$111,7,FALSE),$N183)))</f>
        <v/>
      </c>
    </row>
    <row r="184" spans="1:17" customFormat="1" x14ac:dyDescent="0.2">
      <c r="A184" s="134"/>
      <c r="B184" s="83" t="str">
        <f>IF(A184 = "", "", VLOOKUP(A184,'1. Nevezési összesítő'!$A$3:$C$50,3,FALSE))</f>
        <v/>
      </c>
      <c r="C184" s="98"/>
      <c r="D184" s="98"/>
      <c r="E184" s="100"/>
      <c r="F184" s="105"/>
      <c r="G184" s="98"/>
      <c r="H184" s="83" t="str">
        <f t="shared" si="12"/>
        <v/>
      </c>
      <c r="I184" s="83" t="str">
        <f t="shared" si="13"/>
        <v/>
      </c>
      <c r="J184" s="83" t="str">
        <f t="shared" si="14"/>
        <v/>
      </c>
      <c r="K184" s="83" t="str">
        <f t="shared" si="15"/>
        <v/>
      </c>
      <c r="L184" s="83" t="str">
        <f>IF(OR(ISBLANK(B184), ISBLANK(F184)),"",INDEX(Kategóriák!$B$2:$E$111, MATCH(B184, Kategóriák!$E$2:$E$111, 0), 1))</f>
        <v/>
      </c>
      <c r="M184" s="83" t="str">
        <f>IF(OR(ISBLANK(B184), ISBLANK(F184)),"",VLOOKUP($L184,Kategóriák!$B$2:$I$111,6,FALSE))</f>
        <v/>
      </c>
      <c r="N184" s="83" t="str">
        <f>IF(OR(ISBLANK(B184), ISBLANK(F184)),"",VLOOKUP($L184,Kategóriák!$B$2:$I$111,7,FALSE))</f>
        <v/>
      </c>
      <c r="O184" s="83" t="str">
        <f>IF(OR(ISBLANK(B184), ISBLANK(F184)),"",VLOOKUP(B184,Kategóriák!$E$2:$F$111,2,FALSE))</f>
        <v/>
      </c>
      <c r="P184" s="83" t="str">
        <f>IF(OR(ISBLANK(B184), ISBLANK(F184)),"",IF($O184&gt;0,VLOOKUP(MAX($L184-1,'Életkor kategoriák'!I190),Kategóriák!$B$2:$I$111,6,FALSE),$M184))</f>
        <v/>
      </c>
      <c r="Q184" s="135" t="str">
        <f>IF(OR(ISBLANK(B184), ISBLANK(F184)),"",IF(AND(LEFT(B184,2)="OA",RIGHT(B184,2)="L4"),1900, IF($O184&gt;0,VLOOKUP(MIN($L184+1,'Életkor kategoriák'!J190),Kategóriák!$B$2:$I$111,7,FALSE),$N184)))</f>
        <v/>
      </c>
    </row>
    <row r="185" spans="1:17" customFormat="1" x14ac:dyDescent="0.2">
      <c r="A185" s="134"/>
      <c r="B185" s="83" t="str">
        <f>IF(A185 = "", "", VLOOKUP(A185,'1. Nevezési összesítő'!$A$3:$C$50,3,FALSE))</f>
        <v/>
      </c>
      <c r="C185" s="98"/>
      <c r="D185" s="98"/>
      <c r="E185" s="100"/>
      <c r="F185" s="105"/>
      <c r="G185" s="98"/>
      <c r="H185" s="83" t="str">
        <f t="shared" si="12"/>
        <v/>
      </c>
      <c r="I185" s="83" t="str">
        <f t="shared" si="13"/>
        <v/>
      </c>
      <c r="J185" s="83" t="str">
        <f t="shared" si="14"/>
        <v/>
      </c>
      <c r="K185" s="83" t="str">
        <f t="shared" si="15"/>
        <v/>
      </c>
      <c r="L185" s="83" t="str">
        <f>IF(OR(ISBLANK(B185), ISBLANK(F185)),"",INDEX(Kategóriák!$B$2:$E$111, MATCH(B185, Kategóriák!$E$2:$E$111, 0), 1))</f>
        <v/>
      </c>
      <c r="M185" s="83" t="str">
        <f>IF(OR(ISBLANK(B185), ISBLANK(F185)),"",VLOOKUP($L185,Kategóriák!$B$2:$I$111,6,FALSE))</f>
        <v/>
      </c>
      <c r="N185" s="83" t="str">
        <f>IF(OR(ISBLANK(B185), ISBLANK(F185)),"",VLOOKUP($L185,Kategóriák!$B$2:$I$111,7,FALSE))</f>
        <v/>
      </c>
      <c r="O185" s="83" t="str">
        <f>IF(OR(ISBLANK(B185), ISBLANK(F185)),"",VLOOKUP(B185,Kategóriák!$E$2:$F$111,2,FALSE))</f>
        <v/>
      </c>
      <c r="P185" s="83" t="str">
        <f>IF(OR(ISBLANK(B185), ISBLANK(F185)),"",IF($O185&gt;0,VLOOKUP(MAX($L185-1,'Életkor kategoriák'!I191),Kategóriák!$B$2:$I$111,6,FALSE),$M185))</f>
        <v/>
      </c>
      <c r="Q185" s="135" t="str">
        <f>IF(OR(ISBLANK(B185), ISBLANK(F185)),"",IF(AND(LEFT(B185,2)="OA",RIGHT(B185,2)="L4"),1900, IF($O185&gt;0,VLOOKUP(MIN($L185+1,'Életkor kategoriák'!J191),Kategóriák!$B$2:$I$111,7,FALSE),$N185)))</f>
        <v/>
      </c>
    </row>
    <row r="186" spans="1:17" customFormat="1" x14ac:dyDescent="0.2">
      <c r="A186" s="134"/>
      <c r="B186" s="83" t="str">
        <f>IF(A186 = "", "", VLOOKUP(A186,'1. Nevezési összesítő'!$A$3:$C$50,3,FALSE))</f>
        <v/>
      </c>
      <c r="C186" s="98"/>
      <c r="D186" s="98"/>
      <c r="E186" s="100"/>
      <c r="F186" s="105"/>
      <c r="G186" s="98"/>
      <c r="H186" s="83" t="str">
        <f t="shared" si="12"/>
        <v/>
      </c>
      <c r="I186" s="83" t="str">
        <f t="shared" si="13"/>
        <v/>
      </c>
      <c r="J186" s="83" t="str">
        <f t="shared" si="14"/>
        <v/>
      </c>
      <c r="K186" s="83" t="str">
        <f t="shared" si="15"/>
        <v/>
      </c>
      <c r="L186" s="83" t="str">
        <f>IF(OR(ISBLANK(B186), ISBLANK(F186)),"",INDEX(Kategóriák!$B$2:$E$111, MATCH(B186, Kategóriák!$E$2:$E$111, 0), 1))</f>
        <v/>
      </c>
      <c r="M186" s="83" t="str">
        <f>IF(OR(ISBLANK(B186), ISBLANK(F186)),"",VLOOKUP($L186,Kategóriák!$B$2:$I$111,6,FALSE))</f>
        <v/>
      </c>
      <c r="N186" s="83" t="str">
        <f>IF(OR(ISBLANK(B186), ISBLANK(F186)),"",VLOOKUP($L186,Kategóriák!$B$2:$I$111,7,FALSE))</f>
        <v/>
      </c>
      <c r="O186" s="83" t="str">
        <f>IF(OR(ISBLANK(B186), ISBLANK(F186)),"",VLOOKUP(B186,Kategóriák!$E$2:$F$111,2,FALSE))</f>
        <v/>
      </c>
      <c r="P186" s="83" t="str">
        <f>IF(OR(ISBLANK(B186), ISBLANK(F186)),"",IF($O186&gt;0,VLOOKUP(MAX($L186-1,'Életkor kategoriák'!I192),Kategóriák!$B$2:$I$111,6,FALSE),$M186))</f>
        <v/>
      </c>
      <c r="Q186" s="135" t="str">
        <f>IF(OR(ISBLANK(B186), ISBLANK(F186)),"",IF(AND(LEFT(B186,2)="OA",RIGHT(B186,2)="L4"),1900, IF($O186&gt;0,VLOOKUP(MIN($L186+1,'Életkor kategoriák'!J192),Kategóriák!$B$2:$I$111,7,FALSE),$N186)))</f>
        <v/>
      </c>
    </row>
    <row r="187" spans="1:17" customFormat="1" x14ac:dyDescent="0.2">
      <c r="A187" s="134"/>
      <c r="B187" s="83" t="str">
        <f>IF(A187 = "", "", VLOOKUP(A187,'1. Nevezési összesítő'!$A$3:$C$50,3,FALSE))</f>
        <v/>
      </c>
      <c r="C187" s="98"/>
      <c r="D187" s="98"/>
      <c r="E187" s="100"/>
      <c r="F187" s="105"/>
      <c r="G187" s="98"/>
      <c r="H187" s="83" t="str">
        <f t="shared" si="12"/>
        <v/>
      </c>
      <c r="I187" s="83" t="str">
        <f t="shared" si="13"/>
        <v/>
      </c>
      <c r="J187" s="83" t="str">
        <f t="shared" si="14"/>
        <v/>
      </c>
      <c r="K187" s="83" t="str">
        <f t="shared" si="15"/>
        <v/>
      </c>
      <c r="L187" s="83" t="str">
        <f>IF(OR(ISBLANK(B187), ISBLANK(F187)),"",INDEX(Kategóriák!$B$2:$E$111, MATCH(B187, Kategóriák!$E$2:$E$111, 0), 1))</f>
        <v/>
      </c>
      <c r="M187" s="83" t="str">
        <f>IF(OR(ISBLANK(B187), ISBLANK(F187)),"",VLOOKUP($L187,Kategóriák!$B$2:$I$111,6,FALSE))</f>
        <v/>
      </c>
      <c r="N187" s="83" t="str">
        <f>IF(OR(ISBLANK(B187), ISBLANK(F187)),"",VLOOKUP($L187,Kategóriák!$B$2:$I$111,7,FALSE))</f>
        <v/>
      </c>
      <c r="O187" s="83" t="str">
        <f>IF(OR(ISBLANK(B187), ISBLANK(F187)),"",VLOOKUP(B187,Kategóriák!$E$2:$F$111,2,FALSE))</f>
        <v/>
      </c>
      <c r="P187" s="83" t="str">
        <f>IF(OR(ISBLANK(B187), ISBLANK(F187)),"",IF($O187&gt;0,VLOOKUP(MAX($L187-1,'Életkor kategoriák'!I193),Kategóriák!$B$2:$I$111,6,FALSE),$M187))</f>
        <v/>
      </c>
      <c r="Q187" s="135" t="str">
        <f>IF(OR(ISBLANK(B187), ISBLANK(F187)),"",IF(AND(LEFT(B187,2)="OA",RIGHT(B187,2)="L4"),1900, IF($O187&gt;0,VLOOKUP(MIN($L187+1,'Életkor kategoriák'!J193),Kategóriák!$B$2:$I$111,7,FALSE),$N187)))</f>
        <v/>
      </c>
    </row>
    <row r="188" spans="1:17" customFormat="1" x14ac:dyDescent="0.2">
      <c r="A188" s="134"/>
      <c r="B188" s="83" t="str">
        <f>IF(A188 = "", "", VLOOKUP(A188,'1. Nevezési összesítő'!$A$3:$C$50,3,FALSE))</f>
        <v/>
      </c>
      <c r="C188" s="98"/>
      <c r="D188" s="98"/>
      <c r="E188" s="100"/>
      <c r="F188" s="105"/>
      <c r="G188" s="98"/>
      <c r="H188" s="83" t="str">
        <f t="shared" si="12"/>
        <v/>
      </c>
      <c r="I188" s="83" t="str">
        <f t="shared" si="13"/>
        <v/>
      </c>
      <c r="J188" s="83" t="str">
        <f t="shared" si="14"/>
        <v/>
      </c>
      <c r="K188" s="83" t="str">
        <f t="shared" si="15"/>
        <v/>
      </c>
      <c r="L188" s="83" t="str">
        <f>IF(OR(ISBLANK(B188), ISBLANK(F188)),"",INDEX(Kategóriák!$B$2:$E$111, MATCH(B188, Kategóriák!$E$2:$E$111, 0), 1))</f>
        <v/>
      </c>
      <c r="M188" s="83" t="str">
        <f>IF(OR(ISBLANK(B188), ISBLANK(F188)),"",VLOOKUP($L188,Kategóriák!$B$2:$I$111,6,FALSE))</f>
        <v/>
      </c>
      <c r="N188" s="83" t="str">
        <f>IF(OR(ISBLANK(B188), ISBLANK(F188)),"",VLOOKUP($L188,Kategóriák!$B$2:$I$111,7,FALSE))</f>
        <v/>
      </c>
      <c r="O188" s="83" t="str">
        <f>IF(OR(ISBLANK(B188), ISBLANK(F188)),"",VLOOKUP(B188,Kategóriák!$E$2:$F$111,2,FALSE))</f>
        <v/>
      </c>
      <c r="P188" s="83" t="str">
        <f>IF(OR(ISBLANK(B188), ISBLANK(F188)),"",IF($O188&gt;0,VLOOKUP(MAX($L188-1,'Életkor kategoriák'!I194),Kategóriák!$B$2:$I$111,6,FALSE),$M188))</f>
        <v/>
      </c>
      <c r="Q188" s="135" t="str">
        <f>IF(OR(ISBLANK(B188), ISBLANK(F188)),"",IF(AND(LEFT(B188,2)="OA",RIGHT(B188,2)="L4"),1900, IF($O188&gt;0,VLOOKUP(MIN($L188+1,'Életkor kategoriák'!J194),Kategóriák!$B$2:$I$111,7,FALSE),$N188)))</f>
        <v/>
      </c>
    </row>
    <row r="189" spans="1:17" customFormat="1" x14ac:dyDescent="0.2">
      <c r="A189" s="134"/>
      <c r="B189" s="83" t="str">
        <f>IF(A189 = "", "", VLOOKUP(A189,'1. Nevezési összesítő'!$A$3:$C$50,3,FALSE))</f>
        <v/>
      </c>
      <c r="C189" s="98"/>
      <c r="D189" s="98"/>
      <c r="E189" s="100"/>
      <c r="F189" s="105"/>
      <c r="G189" s="98"/>
      <c r="H189" s="83" t="str">
        <f t="shared" si="12"/>
        <v/>
      </c>
      <c r="I189" s="83" t="str">
        <f t="shared" si="13"/>
        <v/>
      </c>
      <c r="J189" s="83" t="str">
        <f t="shared" si="14"/>
        <v/>
      </c>
      <c r="K189" s="83" t="str">
        <f t="shared" si="15"/>
        <v/>
      </c>
      <c r="L189" s="83" t="str">
        <f>IF(OR(ISBLANK(B189), ISBLANK(F189)),"",INDEX(Kategóriák!$B$2:$E$111, MATCH(B189, Kategóriák!$E$2:$E$111, 0), 1))</f>
        <v/>
      </c>
      <c r="M189" s="83" t="str">
        <f>IF(OR(ISBLANK(B189), ISBLANK(F189)),"",VLOOKUP($L189,Kategóriák!$B$2:$I$111,6,FALSE))</f>
        <v/>
      </c>
      <c r="N189" s="83" t="str">
        <f>IF(OR(ISBLANK(B189), ISBLANK(F189)),"",VLOOKUP($L189,Kategóriák!$B$2:$I$111,7,FALSE))</f>
        <v/>
      </c>
      <c r="O189" s="83" t="str">
        <f>IF(OR(ISBLANK(B189), ISBLANK(F189)),"",VLOOKUP(B189,Kategóriák!$E$2:$F$111,2,FALSE))</f>
        <v/>
      </c>
      <c r="P189" s="83" t="str">
        <f>IF(OR(ISBLANK(B189), ISBLANK(F189)),"",IF($O189&gt;0,VLOOKUP(MAX($L189-1,'Életkor kategoriák'!I195),Kategóriák!$B$2:$I$111,6,FALSE),$M189))</f>
        <v/>
      </c>
      <c r="Q189" s="135" t="str">
        <f>IF(OR(ISBLANK(B189), ISBLANK(F189)),"",IF(AND(LEFT(B189,2)="OA",RIGHT(B189,2)="L4"),1900, IF($O189&gt;0,VLOOKUP(MIN($L189+1,'Életkor kategoriák'!J195),Kategóriák!$B$2:$I$111,7,FALSE),$N189)))</f>
        <v/>
      </c>
    </row>
    <row r="190" spans="1:17" customFormat="1" x14ac:dyDescent="0.2">
      <c r="A190" s="134"/>
      <c r="B190" s="83" t="str">
        <f>IF(A190 = "", "", VLOOKUP(A190,'1. Nevezési összesítő'!$A$3:$C$50,3,FALSE))</f>
        <v/>
      </c>
      <c r="C190" s="98"/>
      <c r="D190" s="98"/>
      <c r="E190" s="100"/>
      <c r="F190" s="105"/>
      <c r="G190" s="98"/>
      <c r="H190" s="83" t="str">
        <f t="shared" si="12"/>
        <v/>
      </c>
      <c r="I190" s="83" t="str">
        <f t="shared" si="13"/>
        <v/>
      </c>
      <c r="J190" s="83" t="str">
        <f t="shared" si="14"/>
        <v/>
      </c>
      <c r="K190" s="83" t="str">
        <f t="shared" si="15"/>
        <v/>
      </c>
      <c r="L190" s="83" t="str">
        <f>IF(OR(ISBLANK(B190), ISBLANK(F190)),"",INDEX(Kategóriák!$B$2:$E$111, MATCH(B190, Kategóriák!$E$2:$E$111, 0), 1))</f>
        <v/>
      </c>
      <c r="M190" s="83" t="str">
        <f>IF(OR(ISBLANK(B190), ISBLANK(F190)),"",VLOOKUP($L190,Kategóriák!$B$2:$I$111,6,FALSE))</f>
        <v/>
      </c>
      <c r="N190" s="83" t="str">
        <f>IF(OR(ISBLANK(B190), ISBLANK(F190)),"",VLOOKUP($L190,Kategóriák!$B$2:$I$111,7,FALSE))</f>
        <v/>
      </c>
      <c r="O190" s="83" t="str">
        <f>IF(OR(ISBLANK(B190), ISBLANK(F190)),"",VLOOKUP(B190,Kategóriák!$E$2:$F$111,2,FALSE))</f>
        <v/>
      </c>
      <c r="P190" s="83" t="str">
        <f>IF(OR(ISBLANK(B190), ISBLANK(F190)),"",IF($O190&gt;0,VLOOKUP(MAX($L190-1,'Életkor kategoriák'!I196),Kategóriák!$B$2:$I$111,6,FALSE),$M190))</f>
        <v/>
      </c>
      <c r="Q190" s="135" t="str">
        <f>IF(OR(ISBLANK(B190), ISBLANK(F190)),"",IF(AND(LEFT(B190,2)="OA",RIGHT(B190,2)="L4"),1900, IF($O190&gt;0,VLOOKUP(MIN($L190+1,'Életkor kategoriák'!J196),Kategóriák!$B$2:$I$111,7,FALSE),$N190)))</f>
        <v/>
      </c>
    </row>
    <row r="191" spans="1:17" customFormat="1" x14ac:dyDescent="0.2">
      <c r="A191" s="134"/>
      <c r="B191" s="83" t="str">
        <f>IF(A191 = "", "", VLOOKUP(A191,'1. Nevezési összesítő'!$A$3:$C$50,3,FALSE))</f>
        <v/>
      </c>
      <c r="C191" s="98"/>
      <c r="D191" s="98"/>
      <c r="E191" s="100"/>
      <c r="F191" s="105"/>
      <c r="G191" s="98"/>
      <c r="H191" s="83" t="str">
        <f t="shared" si="12"/>
        <v/>
      </c>
      <c r="I191" s="83" t="str">
        <f t="shared" si="13"/>
        <v/>
      </c>
      <c r="J191" s="83" t="str">
        <f t="shared" si="14"/>
        <v/>
      </c>
      <c r="K191" s="83" t="str">
        <f t="shared" si="15"/>
        <v/>
      </c>
      <c r="L191" s="83" t="str">
        <f>IF(OR(ISBLANK(B191), ISBLANK(F191)),"",INDEX(Kategóriák!$B$2:$E$111, MATCH(B191, Kategóriák!$E$2:$E$111, 0), 1))</f>
        <v/>
      </c>
      <c r="M191" s="83" t="str">
        <f>IF(OR(ISBLANK(B191), ISBLANK(F191)),"",VLOOKUP($L191,Kategóriák!$B$2:$I$111,6,FALSE))</f>
        <v/>
      </c>
      <c r="N191" s="83" t="str">
        <f>IF(OR(ISBLANK(B191), ISBLANK(F191)),"",VLOOKUP($L191,Kategóriák!$B$2:$I$111,7,FALSE))</f>
        <v/>
      </c>
      <c r="O191" s="83" t="str">
        <f>IF(OR(ISBLANK(B191), ISBLANK(F191)),"",VLOOKUP(B191,Kategóriák!$E$2:$F$111,2,FALSE))</f>
        <v/>
      </c>
      <c r="P191" s="83" t="str">
        <f>IF(OR(ISBLANK(B191), ISBLANK(F191)),"",IF($O191&gt;0,VLOOKUP(MAX($L191-1,'Életkor kategoriák'!I197),Kategóriák!$B$2:$I$111,6,FALSE),$M191))</f>
        <v/>
      </c>
      <c r="Q191" s="135" t="str">
        <f>IF(OR(ISBLANK(B191), ISBLANK(F191)),"",IF(AND(LEFT(B191,2)="OA",RIGHT(B191,2)="L4"),1900, IF($O191&gt;0,VLOOKUP(MIN($L191+1,'Életkor kategoriák'!J197),Kategóriák!$B$2:$I$111,7,FALSE),$N191)))</f>
        <v/>
      </c>
    </row>
    <row r="192" spans="1:17" customFormat="1" x14ac:dyDescent="0.2">
      <c r="A192" s="134"/>
      <c r="B192" s="83" t="str">
        <f>IF(A192 = "", "", VLOOKUP(A192,'1. Nevezési összesítő'!$A$3:$C$50,3,FALSE))</f>
        <v/>
      </c>
      <c r="C192" s="98"/>
      <c r="D192" s="98"/>
      <c r="E192" s="100"/>
      <c r="F192" s="105"/>
      <c r="G192" s="98"/>
      <c r="H192" s="83" t="str">
        <f t="shared" si="12"/>
        <v/>
      </c>
      <c r="I192" s="83" t="str">
        <f t="shared" si="13"/>
        <v/>
      </c>
      <c r="J192" s="83" t="str">
        <f t="shared" si="14"/>
        <v/>
      </c>
      <c r="K192" s="83" t="str">
        <f t="shared" si="15"/>
        <v/>
      </c>
      <c r="L192" s="83" t="str">
        <f>IF(OR(ISBLANK(B192), ISBLANK(F192)),"",INDEX(Kategóriák!$B$2:$E$111, MATCH(B192, Kategóriák!$E$2:$E$111, 0), 1))</f>
        <v/>
      </c>
      <c r="M192" s="83" t="str">
        <f>IF(OR(ISBLANK(B192), ISBLANK(F192)),"",VLOOKUP($L192,Kategóriák!$B$2:$I$111,6,FALSE))</f>
        <v/>
      </c>
      <c r="N192" s="83" t="str">
        <f>IF(OR(ISBLANK(B192), ISBLANK(F192)),"",VLOOKUP($L192,Kategóriák!$B$2:$I$111,7,FALSE))</f>
        <v/>
      </c>
      <c r="O192" s="83" t="str">
        <f>IF(OR(ISBLANK(B192), ISBLANK(F192)),"",VLOOKUP(B192,Kategóriák!$E$2:$F$111,2,FALSE))</f>
        <v/>
      </c>
      <c r="P192" s="83" t="str">
        <f>IF(OR(ISBLANK(B192), ISBLANK(F192)),"",IF($O192&gt;0,VLOOKUP(MAX($L192-1,'Életkor kategoriák'!I198),Kategóriák!$B$2:$I$111,6,FALSE),$M192))</f>
        <v/>
      </c>
      <c r="Q192" s="135" t="str">
        <f>IF(OR(ISBLANK(B192), ISBLANK(F192)),"",IF(AND(LEFT(B192,2)="OA",RIGHT(B192,2)="L4"),1900, IF($O192&gt;0,VLOOKUP(MIN($L192+1,'Életkor kategoriák'!J198),Kategóriák!$B$2:$I$111,7,FALSE),$N192)))</f>
        <v/>
      </c>
    </row>
    <row r="193" spans="1:17" customFormat="1" x14ac:dyDescent="0.2">
      <c r="A193" s="134"/>
      <c r="B193" s="83" t="str">
        <f>IF(A193 = "", "", VLOOKUP(A193,'1. Nevezési összesítő'!$A$3:$C$50,3,FALSE))</f>
        <v/>
      </c>
      <c r="C193" s="98"/>
      <c r="D193" s="98"/>
      <c r="E193" s="100"/>
      <c r="F193" s="105"/>
      <c r="G193" s="98"/>
      <c r="H193" s="83" t="str">
        <f t="shared" si="12"/>
        <v/>
      </c>
      <c r="I193" s="83" t="str">
        <f t="shared" si="13"/>
        <v/>
      </c>
      <c r="J193" s="83" t="str">
        <f t="shared" si="14"/>
        <v/>
      </c>
      <c r="K193" s="83" t="str">
        <f t="shared" si="15"/>
        <v/>
      </c>
      <c r="L193" s="83" t="str">
        <f>IF(OR(ISBLANK(B193), ISBLANK(F193)),"",INDEX(Kategóriák!$B$2:$E$111, MATCH(B193, Kategóriák!$E$2:$E$111, 0), 1))</f>
        <v/>
      </c>
      <c r="M193" s="83" t="str">
        <f>IF(OR(ISBLANK(B193), ISBLANK(F193)),"",VLOOKUP($L193,Kategóriák!$B$2:$I$111,6,FALSE))</f>
        <v/>
      </c>
      <c r="N193" s="83" t="str">
        <f>IF(OR(ISBLANK(B193), ISBLANK(F193)),"",VLOOKUP($L193,Kategóriák!$B$2:$I$111,7,FALSE))</f>
        <v/>
      </c>
      <c r="O193" s="83" t="str">
        <f>IF(OR(ISBLANK(B193), ISBLANK(F193)),"",VLOOKUP(B193,Kategóriák!$E$2:$F$111,2,FALSE))</f>
        <v/>
      </c>
      <c r="P193" s="83" t="str">
        <f>IF(OR(ISBLANK(B193), ISBLANK(F193)),"",IF($O193&gt;0,VLOOKUP(MAX($L193-1,'Életkor kategoriák'!I199),Kategóriák!$B$2:$I$111,6,FALSE),$M193))</f>
        <v/>
      </c>
      <c r="Q193" s="135" t="str">
        <f>IF(OR(ISBLANK(B193), ISBLANK(F193)),"",IF(AND(LEFT(B193,2)="OA",RIGHT(B193,2)="L4"),1900, IF($O193&gt;0,VLOOKUP(MIN($L193+1,'Életkor kategoriák'!J199),Kategóriák!$B$2:$I$111,7,FALSE),$N193)))</f>
        <v/>
      </c>
    </row>
    <row r="194" spans="1:17" customFormat="1" x14ac:dyDescent="0.2">
      <c r="A194" s="134"/>
      <c r="B194" s="83" t="str">
        <f>IF(A194 = "", "", VLOOKUP(A194,'1. Nevezési összesítő'!$A$3:$C$50,3,FALSE))</f>
        <v/>
      </c>
      <c r="C194" s="98"/>
      <c r="D194" s="98"/>
      <c r="E194" s="100"/>
      <c r="F194" s="105"/>
      <c r="G194" s="98"/>
      <c r="H194" s="83" t="str">
        <f t="shared" si="12"/>
        <v/>
      </c>
      <c r="I194" s="83" t="str">
        <f t="shared" si="13"/>
        <v/>
      </c>
      <c r="J194" s="83" t="str">
        <f t="shared" si="14"/>
        <v/>
      </c>
      <c r="K194" s="83" t="str">
        <f t="shared" si="15"/>
        <v/>
      </c>
      <c r="L194" s="83" t="str">
        <f>IF(OR(ISBLANK(B194), ISBLANK(F194)),"",INDEX(Kategóriák!$B$2:$E$111, MATCH(B194, Kategóriák!$E$2:$E$111, 0), 1))</f>
        <v/>
      </c>
      <c r="M194" s="83" t="str">
        <f>IF(OR(ISBLANK(B194), ISBLANK(F194)),"",VLOOKUP($L194,Kategóriák!$B$2:$I$111,6,FALSE))</f>
        <v/>
      </c>
      <c r="N194" s="83" t="str">
        <f>IF(OR(ISBLANK(B194), ISBLANK(F194)),"",VLOOKUP($L194,Kategóriák!$B$2:$I$111,7,FALSE))</f>
        <v/>
      </c>
      <c r="O194" s="83" t="str">
        <f>IF(OR(ISBLANK(B194), ISBLANK(F194)),"",VLOOKUP(B194,Kategóriák!$E$2:$F$111,2,FALSE))</f>
        <v/>
      </c>
      <c r="P194" s="83" t="str">
        <f>IF(OR(ISBLANK(B194), ISBLANK(F194)),"",IF($O194&gt;0,VLOOKUP(MAX($L194-1,'Életkor kategoriák'!I200),Kategóriák!$B$2:$I$111,6,FALSE),$M194))</f>
        <v/>
      </c>
      <c r="Q194" s="135" t="str">
        <f>IF(OR(ISBLANK(B194), ISBLANK(F194)),"",IF(AND(LEFT(B194,2)="OA",RIGHT(B194,2)="L4"),1900, IF($O194&gt;0,VLOOKUP(MIN($L194+1,'Életkor kategoriák'!J200),Kategóriák!$B$2:$I$111,7,FALSE),$N194)))</f>
        <v/>
      </c>
    </row>
    <row r="195" spans="1:17" customFormat="1" x14ac:dyDescent="0.2">
      <c r="A195" s="134"/>
      <c r="B195" s="83" t="str">
        <f>IF(A195 = "", "", VLOOKUP(A195,'1. Nevezési összesítő'!$A$3:$C$50,3,FALSE))</f>
        <v/>
      </c>
      <c r="C195" s="98"/>
      <c r="D195" s="98"/>
      <c r="E195" s="100"/>
      <c r="F195" s="105"/>
      <c r="G195" s="98"/>
      <c r="H195" s="83" t="str">
        <f t="shared" si="12"/>
        <v/>
      </c>
      <c r="I195" s="83" t="str">
        <f t="shared" si="13"/>
        <v/>
      </c>
      <c r="J195" s="83" t="str">
        <f t="shared" si="14"/>
        <v/>
      </c>
      <c r="K195" s="83" t="str">
        <f t="shared" si="15"/>
        <v/>
      </c>
      <c r="L195" s="83" t="str">
        <f>IF(OR(ISBLANK(B195), ISBLANK(F195)),"",INDEX(Kategóriák!$B$2:$E$111, MATCH(B195, Kategóriák!$E$2:$E$111, 0), 1))</f>
        <v/>
      </c>
      <c r="M195" s="83" t="str">
        <f>IF(OR(ISBLANK(B195), ISBLANK(F195)),"",VLOOKUP($L195,Kategóriák!$B$2:$I$111,6,FALSE))</f>
        <v/>
      </c>
      <c r="N195" s="83" t="str">
        <f>IF(OR(ISBLANK(B195), ISBLANK(F195)),"",VLOOKUP($L195,Kategóriák!$B$2:$I$111,7,FALSE))</f>
        <v/>
      </c>
      <c r="O195" s="83" t="str">
        <f>IF(OR(ISBLANK(B195), ISBLANK(F195)),"",VLOOKUP(B195,Kategóriák!$E$2:$F$111,2,FALSE))</f>
        <v/>
      </c>
      <c r="P195" s="83" t="str">
        <f>IF(OR(ISBLANK(B195), ISBLANK(F195)),"",IF($O195&gt;0,VLOOKUP(MAX($L195-1,'Életkor kategoriák'!I201),Kategóriák!$B$2:$I$111,6,FALSE),$M195))</f>
        <v/>
      </c>
      <c r="Q195" s="135" t="str">
        <f>IF(OR(ISBLANK(B195), ISBLANK(F195)),"",IF(AND(LEFT(B195,2)="OA",RIGHT(B195,2)="L4"),1900, IF($O195&gt;0,VLOOKUP(MIN($L195+1,'Életkor kategoriák'!J201),Kategóriák!$B$2:$I$111,7,FALSE),$N195)))</f>
        <v/>
      </c>
    </row>
    <row r="196" spans="1:17" customFormat="1" x14ac:dyDescent="0.2">
      <c r="A196" s="134"/>
      <c r="B196" s="83" t="str">
        <f>IF(A196 = "", "", VLOOKUP(A196,'1. Nevezési összesítő'!$A$3:$C$50,3,FALSE))</f>
        <v/>
      </c>
      <c r="C196" s="98"/>
      <c r="D196" s="98"/>
      <c r="E196" s="100"/>
      <c r="F196" s="105"/>
      <c r="G196" s="98"/>
      <c r="H196" s="83" t="str">
        <f t="shared" si="12"/>
        <v/>
      </c>
      <c r="I196" s="83" t="str">
        <f t="shared" si="13"/>
        <v/>
      </c>
      <c r="J196" s="83" t="str">
        <f t="shared" si="14"/>
        <v/>
      </c>
      <c r="K196" s="83" t="str">
        <f t="shared" si="15"/>
        <v/>
      </c>
      <c r="L196" s="83" t="str">
        <f>IF(OR(ISBLANK(B196), ISBLANK(F196)),"",INDEX(Kategóriák!$B$2:$E$111, MATCH(B196, Kategóriák!$E$2:$E$111, 0), 1))</f>
        <v/>
      </c>
      <c r="M196" s="83" t="str">
        <f>IF(OR(ISBLANK(B196), ISBLANK(F196)),"",VLOOKUP($L196,Kategóriák!$B$2:$I$111,6,FALSE))</f>
        <v/>
      </c>
      <c r="N196" s="83" t="str">
        <f>IF(OR(ISBLANK(B196), ISBLANK(F196)),"",VLOOKUP($L196,Kategóriák!$B$2:$I$111,7,FALSE))</f>
        <v/>
      </c>
      <c r="O196" s="83" t="str">
        <f>IF(OR(ISBLANK(B196), ISBLANK(F196)),"",VLOOKUP(B196,Kategóriák!$E$2:$F$111,2,FALSE))</f>
        <v/>
      </c>
      <c r="P196" s="83" t="str">
        <f>IF(OR(ISBLANK(B196), ISBLANK(F196)),"",IF($O196&gt;0,VLOOKUP(MAX($L196-1,'Életkor kategoriák'!I202),Kategóriák!$B$2:$I$111,6,FALSE),$M196))</f>
        <v/>
      </c>
      <c r="Q196" s="135" t="str">
        <f>IF(OR(ISBLANK(B196), ISBLANK(F196)),"",IF(AND(LEFT(B196,2)="OA",RIGHT(B196,2)="L4"),1900, IF($O196&gt;0,VLOOKUP(MIN($L196+1,'Életkor kategoriák'!J202),Kategóriák!$B$2:$I$111,7,FALSE),$N196)))</f>
        <v/>
      </c>
    </row>
    <row r="197" spans="1:17" customFormat="1" x14ac:dyDescent="0.2">
      <c r="A197" s="134"/>
      <c r="B197" s="83" t="str">
        <f>IF(A197 = "", "", VLOOKUP(A197,'1. Nevezési összesítő'!$A$3:$C$50,3,FALSE))</f>
        <v/>
      </c>
      <c r="C197" s="98"/>
      <c r="D197" s="98"/>
      <c r="E197" s="100"/>
      <c r="F197" s="105"/>
      <c r="G197" s="98"/>
      <c r="H197" s="83" t="str">
        <f t="shared" ref="H197:H250" si="16">IF(ISBLANK(F197),"",AND(ISNUMBER(F197), ISNUMBER(DAY(F197))))</f>
        <v/>
      </c>
      <c r="I197" s="83" t="str">
        <f t="shared" ref="I197:I250" si="17">IF(OR(ISBLANK(B197), ISBLANK(F197)),"",AND(K197&gt;=Q197,K197&lt;=P197))</f>
        <v/>
      </c>
      <c r="J197" s="83" t="str">
        <f t="shared" ref="J197:J250" si="18">IF(OR(ISBLANK(B197), ISBLANK(F197)),"",AND(NOT(AND(K197&gt;=N197,K197&lt;=M197)),I197))</f>
        <v/>
      </c>
      <c r="K197" s="83" t="str">
        <f t="shared" ref="K197:K250" si="19">IF(ISBLANK(F197),"",YEAR(F197))</f>
        <v/>
      </c>
      <c r="L197" s="83" t="str">
        <f>IF(OR(ISBLANK(B197), ISBLANK(F197)),"",INDEX(Kategóriák!$B$2:$E$111, MATCH(B197, Kategóriák!$E$2:$E$111, 0), 1))</f>
        <v/>
      </c>
      <c r="M197" s="83" t="str">
        <f>IF(OR(ISBLANK(B197), ISBLANK(F197)),"",VLOOKUP($L197,Kategóriák!$B$2:$I$111,6,FALSE))</f>
        <v/>
      </c>
      <c r="N197" s="83" t="str">
        <f>IF(OR(ISBLANK(B197), ISBLANK(F197)),"",VLOOKUP($L197,Kategóriák!$B$2:$I$111,7,FALSE))</f>
        <v/>
      </c>
      <c r="O197" s="83" t="str">
        <f>IF(OR(ISBLANK(B197), ISBLANK(F197)),"",VLOOKUP(B197,Kategóriák!$E$2:$F$111,2,FALSE))</f>
        <v/>
      </c>
      <c r="P197" s="83" t="str">
        <f>IF(OR(ISBLANK(B197), ISBLANK(F197)),"",IF($O197&gt;0,VLOOKUP(MAX($L197-1,'Életkor kategoriák'!I203),Kategóriák!$B$2:$I$111,6,FALSE),$M197))</f>
        <v/>
      </c>
      <c r="Q197" s="135" t="str">
        <f>IF(OR(ISBLANK(B197), ISBLANK(F197)),"",IF(AND(LEFT(B197,2)="OA",RIGHT(B197,2)="L4"),1900, IF($O197&gt;0,VLOOKUP(MIN($L197+1,'Életkor kategoriák'!J203),Kategóriák!$B$2:$I$111,7,FALSE),$N197)))</f>
        <v/>
      </c>
    </row>
    <row r="198" spans="1:17" customFormat="1" x14ac:dyDescent="0.2">
      <c r="A198" s="134"/>
      <c r="B198" s="83" t="str">
        <f>IF(A198 = "", "", VLOOKUP(A198,'1. Nevezési összesítő'!$A$3:$C$50,3,FALSE))</f>
        <v/>
      </c>
      <c r="C198" s="98"/>
      <c r="D198" s="98"/>
      <c r="E198" s="100"/>
      <c r="F198" s="105"/>
      <c r="G198" s="98"/>
      <c r="H198" s="83" t="str">
        <f t="shared" si="16"/>
        <v/>
      </c>
      <c r="I198" s="83" t="str">
        <f t="shared" si="17"/>
        <v/>
      </c>
      <c r="J198" s="83" t="str">
        <f t="shared" si="18"/>
        <v/>
      </c>
      <c r="K198" s="83" t="str">
        <f t="shared" si="19"/>
        <v/>
      </c>
      <c r="L198" s="83" t="str">
        <f>IF(OR(ISBLANK(B198), ISBLANK(F198)),"",INDEX(Kategóriák!$B$2:$E$111, MATCH(B198, Kategóriák!$E$2:$E$111, 0), 1))</f>
        <v/>
      </c>
      <c r="M198" s="83" t="str">
        <f>IF(OR(ISBLANK(B198), ISBLANK(F198)),"",VLOOKUP($L198,Kategóriák!$B$2:$I$111,6,FALSE))</f>
        <v/>
      </c>
      <c r="N198" s="83" t="str">
        <f>IF(OR(ISBLANK(B198), ISBLANK(F198)),"",VLOOKUP($L198,Kategóriák!$B$2:$I$111,7,FALSE))</f>
        <v/>
      </c>
      <c r="O198" s="83" t="str">
        <f>IF(OR(ISBLANK(B198), ISBLANK(F198)),"",VLOOKUP(B198,Kategóriák!$E$2:$F$111,2,FALSE))</f>
        <v/>
      </c>
      <c r="P198" s="83" t="str">
        <f>IF(OR(ISBLANK(B198), ISBLANK(F198)),"",IF($O198&gt;0,VLOOKUP(MAX($L198-1,'Életkor kategoriák'!I204),Kategóriák!$B$2:$I$111,6,FALSE),$M198))</f>
        <v/>
      </c>
      <c r="Q198" s="135" t="str">
        <f>IF(OR(ISBLANK(B198), ISBLANK(F198)),"",IF(AND(LEFT(B198,2)="OA",RIGHT(B198,2)="L4"),1900, IF($O198&gt;0,VLOOKUP(MIN($L198+1,'Életkor kategoriák'!J204),Kategóriák!$B$2:$I$111,7,FALSE),$N198)))</f>
        <v/>
      </c>
    </row>
    <row r="199" spans="1:17" customFormat="1" x14ac:dyDescent="0.2">
      <c r="A199" s="134"/>
      <c r="B199" s="83" t="str">
        <f>IF(A199 = "", "", VLOOKUP(A199,'1. Nevezési összesítő'!$A$3:$C$50,3,FALSE))</f>
        <v/>
      </c>
      <c r="C199" s="98"/>
      <c r="D199" s="98"/>
      <c r="E199" s="100"/>
      <c r="F199" s="105"/>
      <c r="G199" s="98"/>
      <c r="H199" s="83" t="str">
        <f t="shared" si="16"/>
        <v/>
      </c>
      <c r="I199" s="83" t="str">
        <f t="shared" si="17"/>
        <v/>
      </c>
      <c r="J199" s="83" t="str">
        <f t="shared" si="18"/>
        <v/>
      </c>
      <c r="K199" s="83" t="str">
        <f t="shared" si="19"/>
        <v/>
      </c>
      <c r="L199" s="83" t="str">
        <f>IF(OR(ISBLANK(B199), ISBLANK(F199)),"",INDEX(Kategóriák!$B$2:$E$111, MATCH(B199, Kategóriák!$E$2:$E$111, 0), 1))</f>
        <v/>
      </c>
      <c r="M199" s="83" t="str">
        <f>IF(OR(ISBLANK(B199), ISBLANK(F199)),"",VLOOKUP($L199,Kategóriák!$B$2:$I$111,6,FALSE))</f>
        <v/>
      </c>
      <c r="N199" s="83" t="str">
        <f>IF(OR(ISBLANK(B199), ISBLANK(F199)),"",VLOOKUP($L199,Kategóriák!$B$2:$I$111,7,FALSE))</f>
        <v/>
      </c>
      <c r="O199" s="83" t="str">
        <f>IF(OR(ISBLANK(B199), ISBLANK(F199)),"",VLOOKUP(B199,Kategóriák!$E$2:$F$111,2,FALSE))</f>
        <v/>
      </c>
      <c r="P199" s="83" t="str">
        <f>IF(OR(ISBLANK(B199), ISBLANK(F199)),"",IF($O199&gt;0,VLOOKUP(MAX($L199-1,'Életkor kategoriák'!I205),Kategóriák!$B$2:$I$111,6,FALSE),$M199))</f>
        <v/>
      </c>
      <c r="Q199" s="135" t="str">
        <f>IF(OR(ISBLANK(B199), ISBLANK(F199)),"",IF(AND(LEFT(B199,2)="OA",RIGHT(B199,2)="L4"),1900, IF($O199&gt;0,VLOOKUP(MIN($L199+1,'Életkor kategoriák'!J205),Kategóriák!$B$2:$I$111,7,FALSE),$N199)))</f>
        <v/>
      </c>
    </row>
    <row r="200" spans="1:17" customFormat="1" x14ac:dyDescent="0.2">
      <c r="A200" s="134"/>
      <c r="B200" s="83" t="str">
        <f>IF(A200 = "", "", VLOOKUP(A200,'1. Nevezési összesítő'!$A$3:$C$50,3,FALSE))</f>
        <v/>
      </c>
      <c r="C200" s="98"/>
      <c r="D200" s="98"/>
      <c r="E200" s="100"/>
      <c r="F200" s="105"/>
      <c r="G200" s="98"/>
      <c r="H200" s="83" t="str">
        <f t="shared" si="16"/>
        <v/>
      </c>
      <c r="I200" s="83" t="str">
        <f t="shared" si="17"/>
        <v/>
      </c>
      <c r="J200" s="83" t="str">
        <f t="shared" si="18"/>
        <v/>
      </c>
      <c r="K200" s="83" t="str">
        <f t="shared" si="19"/>
        <v/>
      </c>
      <c r="L200" s="83" t="str">
        <f>IF(OR(ISBLANK(B200), ISBLANK(F200)),"",INDEX(Kategóriák!$B$2:$E$111, MATCH(B200, Kategóriák!$E$2:$E$111, 0), 1))</f>
        <v/>
      </c>
      <c r="M200" s="83" t="str">
        <f>IF(OR(ISBLANK(B200), ISBLANK(F200)),"",VLOOKUP($L200,Kategóriák!$B$2:$I$111,6,FALSE))</f>
        <v/>
      </c>
      <c r="N200" s="83" t="str">
        <f>IF(OR(ISBLANK(B200), ISBLANK(F200)),"",VLOOKUP($L200,Kategóriák!$B$2:$I$111,7,FALSE))</f>
        <v/>
      </c>
      <c r="O200" s="83" t="str">
        <f>IF(OR(ISBLANK(B200), ISBLANK(F200)),"",VLOOKUP(B200,Kategóriák!$E$2:$F$111,2,FALSE))</f>
        <v/>
      </c>
      <c r="P200" s="83" t="str">
        <f>IF(OR(ISBLANK(B200), ISBLANK(F200)),"",IF($O200&gt;0,VLOOKUP(MAX($L200-1,'Életkor kategoriák'!I206),Kategóriák!$B$2:$I$111,6,FALSE),$M200))</f>
        <v/>
      </c>
      <c r="Q200" s="135" t="str">
        <f>IF(OR(ISBLANK(B200), ISBLANK(F200)),"",IF(AND(LEFT(B200,2)="OA",RIGHT(B200,2)="L4"),1900, IF($O200&gt;0,VLOOKUP(MIN($L200+1,'Életkor kategoriák'!J206),Kategóriák!$B$2:$I$111,7,FALSE),$N200)))</f>
        <v/>
      </c>
    </row>
    <row r="201" spans="1:17" customFormat="1" x14ac:dyDescent="0.2">
      <c r="A201" s="134"/>
      <c r="B201" s="83" t="str">
        <f>IF(A201 = "", "", VLOOKUP(A201,'1. Nevezési összesítő'!$A$3:$C$50,3,FALSE))</f>
        <v/>
      </c>
      <c r="C201" s="98"/>
      <c r="D201" s="98"/>
      <c r="E201" s="100"/>
      <c r="F201" s="105"/>
      <c r="G201" s="98"/>
      <c r="H201" s="83" t="str">
        <f t="shared" si="16"/>
        <v/>
      </c>
      <c r="I201" s="83" t="str">
        <f t="shared" si="17"/>
        <v/>
      </c>
      <c r="J201" s="83" t="str">
        <f t="shared" si="18"/>
        <v/>
      </c>
      <c r="K201" s="83" t="str">
        <f t="shared" si="19"/>
        <v/>
      </c>
      <c r="L201" s="83" t="str">
        <f>IF(OR(ISBLANK(B201), ISBLANK(F201)),"",INDEX(Kategóriák!$B$2:$E$111, MATCH(B201, Kategóriák!$E$2:$E$111, 0), 1))</f>
        <v/>
      </c>
      <c r="M201" s="83" t="str">
        <f>IF(OR(ISBLANK(B201), ISBLANK(F201)),"",VLOOKUP($L201,Kategóriák!$B$2:$I$111,6,FALSE))</f>
        <v/>
      </c>
      <c r="N201" s="83" t="str">
        <f>IF(OR(ISBLANK(B201), ISBLANK(F201)),"",VLOOKUP($L201,Kategóriák!$B$2:$I$111,7,FALSE))</f>
        <v/>
      </c>
      <c r="O201" s="83" t="str">
        <f>IF(OR(ISBLANK(B201), ISBLANK(F201)),"",VLOOKUP(B201,Kategóriák!$E$2:$F$111,2,FALSE))</f>
        <v/>
      </c>
      <c r="P201" s="83" t="str">
        <f>IF(OR(ISBLANK(B201), ISBLANK(F201)),"",IF($O201&gt;0,VLOOKUP(MAX($L201-1,'Életkor kategoriák'!I207),Kategóriák!$B$2:$I$111,6,FALSE),$M201))</f>
        <v/>
      </c>
      <c r="Q201" s="135" t="str">
        <f>IF(OR(ISBLANK(B201), ISBLANK(F201)),"",IF(AND(LEFT(B201,2)="OA",RIGHT(B201,2)="L4"),1900, IF($O201&gt;0,VLOOKUP(MIN($L201+1,'Életkor kategoriák'!J207),Kategóriák!$B$2:$I$111,7,FALSE),$N201)))</f>
        <v/>
      </c>
    </row>
    <row r="202" spans="1:17" customFormat="1" x14ac:dyDescent="0.2">
      <c r="A202" s="134"/>
      <c r="B202" s="83" t="str">
        <f>IF(A202 = "", "", VLOOKUP(A202,'1. Nevezési összesítő'!$A$3:$C$50,3,FALSE))</f>
        <v/>
      </c>
      <c r="C202" s="98"/>
      <c r="D202" s="98"/>
      <c r="E202" s="100"/>
      <c r="F202" s="105"/>
      <c r="G202" s="98"/>
      <c r="H202" s="83" t="str">
        <f t="shared" si="16"/>
        <v/>
      </c>
      <c r="I202" s="83" t="str">
        <f t="shared" si="17"/>
        <v/>
      </c>
      <c r="J202" s="83" t="str">
        <f t="shared" si="18"/>
        <v/>
      </c>
      <c r="K202" s="83" t="str">
        <f t="shared" si="19"/>
        <v/>
      </c>
      <c r="L202" s="83" t="str">
        <f>IF(OR(ISBLANK(B202), ISBLANK(F202)),"",INDEX(Kategóriák!$B$2:$E$111, MATCH(B202, Kategóriák!$E$2:$E$111, 0), 1))</f>
        <v/>
      </c>
      <c r="M202" s="83" t="str">
        <f>IF(OR(ISBLANK(B202), ISBLANK(F202)),"",VLOOKUP($L202,Kategóriák!$B$2:$I$111,6,FALSE))</f>
        <v/>
      </c>
      <c r="N202" s="83" t="str">
        <f>IF(OR(ISBLANK(B202), ISBLANK(F202)),"",VLOOKUP($L202,Kategóriák!$B$2:$I$111,7,FALSE))</f>
        <v/>
      </c>
      <c r="O202" s="83" t="str">
        <f>IF(OR(ISBLANK(B202), ISBLANK(F202)),"",VLOOKUP(B202,Kategóriák!$E$2:$F$111,2,FALSE))</f>
        <v/>
      </c>
      <c r="P202" s="83" t="str">
        <f>IF(OR(ISBLANK(B202), ISBLANK(F202)),"",IF($O202&gt;0,VLOOKUP(MAX($L202-1,'Életkor kategoriák'!I208),Kategóriák!$B$2:$I$111,6,FALSE),$M202))</f>
        <v/>
      </c>
      <c r="Q202" s="135" t="str">
        <f>IF(OR(ISBLANK(B202), ISBLANK(F202)),"",IF(AND(LEFT(B202,2)="OA",RIGHT(B202,2)="L4"),1900, IF($O202&gt;0,VLOOKUP(MIN($L202+1,'Életkor kategoriák'!J208),Kategóriák!$B$2:$I$111,7,FALSE),$N202)))</f>
        <v/>
      </c>
    </row>
    <row r="203" spans="1:17" customFormat="1" x14ac:dyDescent="0.2">
      <c r="A203" s="134"/>
      <c r="B203" s="83" t="str">
        <f>IF(A203 = "", "", VLOOKUP(A203,'1. Nevezési összesítő'!$A$3:$C$50,3,FALSE))</f>
        <v/>
      </c>
      <c r="C203" s="98"/>
      <c r="D203" s="98"/>
      <c r="E203" s="100"/>
      <c r="F203" s="105"/>
      <c r="G203" s="98"/>
      <c r="H203" s="83" t="str">
        <f t="shared" si="16"/>
        <v/>
      </c>
      <c r="I203" s="83" t="str">
        <f t="shared" si="17"/>
        <v/>
      </c>
      <c r="J203" s="83" t="str">
        <f t="shared" si="18"/>
        <v/>
      </c>
      <c r="K203" s="83" t="str">
        <f t="shared" si="19"/>
        <v/>
      </c>
      <c r="L203" s="83" t="str">
        <f>IF(OR(ISBLANK(B203), ISBLANK(F203)),"",INDEX(Kategóriák!$B$2:$E$111, MATCH(B203, Kategóriák!$E$2:$E$111, 0), 1))</f>
        <v/>
      </c>
      <c r="M203" s="83" t="str">
        <f>IF(OR(ISBLANK(B203), ISBLANK(F203)),"",VLOOKUP($L203,Kategóriák!$B$2:$I$111,6,FALSE))</f>
        <v/>
      </c>
      <c r="N203" s="83" t="str">
        <f>IF(OR(ISBLANK(B203), ISBLANK(F203)),"",VLOOKUP($L203,Kategóriák!$B$2:$I$111,7,FALSE))</f>
        <v/>
      </c>
      <c r="O203" s="83" t="str">
        <f>IF(OR(ISBLANK(B203), ISBLANK(F203)),"",VLOOKUP(B203,Kategóriák!$E$2:$F$111,2,FALSE))</f>
        <v/>
      </c>
      <c r="P203" s="83" t="str">
        <f>IF(OR(ISBLANK(B203), ISBLANK(F203)),"",IF($O203&gt;0,VLOOKUP(MAX($L203-1,'Életkor kategoriák'!I209),Kategóriák!$B$2:$I$111,6,FALSE),$M203))</f>
        <v/>
      </c>
      <c r="Q203" s="135" t="str">
        <f>IF(OR(ISBLANK(B203), ISBLANK(F203)),"",IF(AND(LEFT(B203,2)="OA",RIGHT(B203,2)="L4"),1900, IF($O203&gt;0,VLOOKUP(MIN($L203+1,'Életkor kategoriák'!J209),Kategóriák!$B$2:$I$111,7,FALSE),$N203)))</f>
        <v/>
      </c>
    </row>
    <row r="204" spans="1:17" customFormat="1" x14ac:dyDescent="0.2">
      <c r="A204" s="134"/>
      <c r="B204" s="83" t="str">
        <f>IF(A204 = "", "", VLOOKUP(A204,'1. Nevezési összesítő'!$A$3:$C$50,3,FALSE))</f>
        <v/>
      </c>
      <c r="C204" s="98"/>
      <c r="D204" s="98"/>
      <c r="E204" s="100"/>
      <c r="F204" s="105"/>
      <c r="G204" s="98"/>
      <c r="H204" s="83" t="str">
        <f t="shared" si="16"/>
        <v/>
      </c>
      <c r="I204" s="83" t="str">
        <f t="shared" si="17"/>
        <v/>
      </c>
      <c r="J204" s="83" t="str">
        <f t="shared" si="18"/>
        <v/>
      </c>
      <c r="K204" s="83" t="str">
        <f t="shared" si="19"/>
        <v/>
      </c>
      <c r="L204" s="83" t="str">
        <f>IF(OR(ISBLANK(B204), ISBLANK(F204)),"",INDEX(Kategóriák!$B$2:$E$111, MATCH(B204, Kategóriák!$E$2:$E$111, 0), 1))</f>
        <v/>
      </c>
      <c r="M204" s="83" t="str">
        <f>IF(OR(ISBLANK(B204), ISBLANK(F204)),"",VLOOKUP($L204,Kategóriák!$B$2:$I$111,6,FALSE))</f>
        <v/>
      </c>
      <c r="N204" s="83" t="str">
        <f>IF(OR(ISBLANK(B204), ISBLANK(F204)),"",VLOOKUP($L204,Kategóriák!$B$2:$I$111,7,FALSE))</f>
        <v/>
      </c>
      <c r="O204" s="83" t="str">
        <f>IF(OR(ISBLANK(B204), ISBLANK(F204)),"",VLOOKUP(B204,Kategóriák!$E$2:$F$111,2,FALSE))</f>
        <v/>
      </c>
      <c r="P204" s="83" t="str">
        <f>IF(OR(ISBLANK(B204), ISBLANK(F204)),"",IF($O204&gt;0,VLOOKUP(MAX($L204-1,'Életkor kategoriák'!I210),Kategóriák!$B$2:$I$111,6,FALSE),$M204))</f>
        <v/>
      </c>
      <c r="Q204" s="135" t="str">
        <f>IF(OR(ISBLANK(B204), ISBLANK(F204)),"",IF(AND(LEFT(B204,2)="OA",RIGHT(B204,2)="L4"),1900, IF($O204&gt;0,VLOOKUP(MIN($L204+1,'Életkor kategoriák'!J210),Kategóriák!$B$2:$I$111,7,FALSE),$N204)))</f>
        <v/>
      </c>
    </row>
    <row r="205" spans="1:17" customFormat="1" x14ac:dyDescent="0.2">
      <c r="A205" s="134"/>
      <c r="B205" s="83" t="str">
        <f>IF(A205 = "", "", VLOOKUP(A205,'1. Nevezési összesítő'!$A$3:$C$50,3,FALSE))</f>
        <v/>
      </c>
      <c r="C205" s="98"/>
      <c r="D205" s="98"/>
      <c r="E205" s="100"/>
      <c r="F205" s="105"/>
      <c r="G205" s="98"/>
      <c r="H205" s="83" t="str">
        <f t="shared" si="16"/>
        <v/>
      </c>
      <c r="I205" s="83" t="str">
        <f t="shared" si="17"/>
        <v/>
      </c>
      <c r="J205" s="83" t="str">
        <f t="shared" si="18"/>
        <v/>
      </c>
      <c r="K205" s="83" t="str">
        <f t="shared" si="19"/>
        <v/>
      </c>
      <c r="L205" s="83" t="str">
        <f>IF(OR(ISBLANK(B205), ISBLANK(F205)),"",INDEX(Kategóriák!$B$2:$E$111, MATCH(B205, Kategóriák!$E$2:$E$111, 0), 1))</f>
        <v/>
      </c>
      <c r="M205" s="83" t="str">
        <f>IF(OR(ISBLANK(B205), ISBLANK(F205)),"",VLOOKUP($L205,Kategóriák!$B$2:$I$111,6,FALSE))</f>
        <v/>
      </c>
      <c r="N205" s="83" t="str">
        <f>IF(OR(ISBLANK(B205), ISBLANK(F205)),"",VLOOKUP($L205,Kategóriák!$B$2:$I$111,7,FALSE))</f>
        <v/>
      </c>
      <c r="O205" s="83" t="str">
        <f>IF(OR(ISBLANK(B205), ISBLANK(F205)),"",VLOOKUP(B205,Kategóriák!$E$2:$F$111,2,FALSE))</f>
        <v/>
      </c>
      <c r="P205" s="83" t="str">
        <f>IF(OR(ISBLANK(B205), ISBLANK(F205)),"",IF($O205&gt;0,VLOOKUP(MAX($L205-1,'Életkor kategoriák'!I211),Kategóriák!$B$2:$I$111,6,FALSE),$M205))</f>
        <v/>
      </c>
      <c r="Q205" s="135" t="str">
        <f>IF(OR(ISBLANK(B205), ISBLANK(F205)),"",IF(AND(LEFT(B205,2)="OA",RIGHT(B205,2)="L4"),1900, IF($O205&gt;0,VLOOKUP(MIN($L205+1,'Életkor kategoriák'!J211),Kategóriák!$B$2:$I$111,7,FALSE),$N205)))</f>
        <v/>
      </c>
    </row>
    <row r="206" spans="1:17" customFormat="1" x14ac:dyDescent="0.2">
      <c r="A206" s="134"/>
      <c r="B206" s="83" t="str">
        <f>IF(A206 = "", "", VLOOKUP(A206,'1. Nevezési összesítő'!$A$3:$C$50,3,FALSE))</f>
        <v/>
      </c>
      <c r="C206" s="98"/>
      <c r="D206" s="98"/>
      <c r="E206" s="100"/>
      <c r="F206" s="105"/>
      <c r="G206" s="98"/>
      <c r="H206" s="83" t="str">
        <f t="shared" si="16"/>
        <v/>
      </c>
      <c r="I206" s="83" t="str">
        <f t="shared" si="17"/>
        <v/>
      </c>
      <c r="J206" s="83" t="str">
        <f t="shared" si="18"/>
        <v/>
      </c>
      <c r="K206" s="83" t="str">
        <f t="shared" si="19"/>
        <v/>
      </c>
      <c r="L206" s="83" t="str">
        <f>IF(OR(ISBLANK(B206), ISBLANK(F206)),"",INDEX(Kategóriák!$B$2:$E$111, MATCH(B206, Kategóriák!$E$2:$E$111, 0), 1))</f>
        <v/>
      </c>
      <c r="M206" s="83" t="str">
        <f>IF(OR(ISBLANK(B206), ISBLANK(F206)),"",VLOOKUP($L206,Kategóriák!$B$2:$I$111,6,FALSE))</f>
        <v/>
      </c>
      <c r="N206" s="83" t="str">
        <f>IF(OR(ISBLANK(B206), ISBLANK(F206)),"",VLOOKUP($L206,Kategóriák!$B$2:$I$111,7,FALSE))</f>
        <v/>
      </c>
      <c r="O206" s="83" t="str">
        <f>IF(OR(ISBLANK(B206), ISBLANK(F206)),"",VLOOKUP(B206,Kategóriák!$E$2:$F$111,2,FALSE))</f>
        <v/>
      </c>
      <c r="P206" s="83" t="str">
        <f>IF(OR(ISBLANK(B206), ISBLANK(F206)),"",IF($O206&gt;0,VLOOKUP(MAX($L206-1,'Életkor kategoriák'!I212),Kategóriák!$B$2:$I$111,6,FALSE),$M206))</f>
        <v/>
      </c>
      <c r="Q206" s="135" t="str">
        <f>IF(OR(ISBLANK(B206), ISBLANK(F206)),"",IF(AND(LEFT(B206,2)="OA",RIGHT(B206,2)="L4"),1900, IF($O206&gt;0,VLOOKUP(MIN($L206+1,'Életkor kategoriák'!J212),Kategóriák!$B$2:$I$111,7,FALSE),$N206)))</f>
        <v/>
      </c>
    </row>
    <row r="207" spans="1:17" customFormat="1" x14ac:dyDescent="0.2">
      <c r="A207" s="134"/>
      <c r="B207" s="83" t="str">
        <f>IF(A207 = "", "", VLOOKUP(A207,'1. Nevezési összesítő'!$A$3:$C$50,3,FALSE))</f>
        <v/>
      </c>
      <c r="C207" s="98"/>
      <c r="D207" s="98"/>
      <c r="E207" s="100"/>
      <c r="F207" s="105"/>
      <c r="G207" s="98"/>
      <c r="H207" s="83" t="str">
        <f t="shared" si="16"/>
        <v/>
      </c>
      <c r="I207" s="83" t="str">
        <f t="shared" si="17"/>
        <v/>
      </c>
      <c r="J207" s="83" t="str">
        <f t="shared" si="18"/>
        <v/>
      </c>
      <c r="K207" s="83" t="str">
        <f t="shared" si="19"/>
        <v/>
      </c>
      <c r="L207" s="83" t="str">
        <f>IF(OR(ISBLANK(B207), ISBLANK(F207)),"",INDEX(Kategóriák!$B$2:$E$111, MATCH(B207, Kategóriák!$E$2:$E$111, 0), 1))</f>
        <v/>
      </c>
      <c r="M207" s="83" t="str">
        <f>IF(OR(ISBLANK(B207), ISBLANK(F207)),"",VLOOKUP($L207,Kategóriák!$B$2:$I$111,6,FALSE))</f>
        <v/>
      </c>
      <c r="N207" s="83" t="str">
        <f>IF(OR(ISBLANK(B207), ISBLANK(F207)),"",VLOOKUP($L207,Kategóriák!$B$2:$I$111,7,FALSE))</f>
        <v/>
      </c>
      <c r="O207" s="83" t="str">
        <f>IF(OR(ISBLANK(B207), ISBLANK(F207)),"",VLOOKUP(B207,Kategóriák!$E$2:$F$111,2,FALSE))</f>
        <v/>
      </c>
      <c r="P207" s="83" t="str">
        <f>IF(OR(ISBLANK(B207), ISBLANK(F207)),"",IF($O207&gt;0,VLOOKUP(MAX($L207-1,'Életkor kategoriák'!I213),Kategóriák!$B$2:$I$111,6,FALSE),$M207))</f>
        <v/>
      </c>
      <c r="Q207" s="135" t="str">
        <f>IF(OR(ISBLANK(B207), ISBLANK(F207)),"",IF(AND(LEFT(B207,2)="OA",RIGHT(B207,2)="L4"),1900, IF($O207&gt;0,VLOOKUP(MIN($L207+1,'Életkor kategoriák'!J213),Kategóriák!$B$2:$I$111,7,FALSE),$N207)))</f>
        <v/>
      </c>
    </row>
    <row r="208" spans="1:17" customFormat="1" x14ac:dyDescent="0.2">
      <c r="A208" s="134"/>
      <c r="B208" s="83" t="str">
        <f>IF(A208 = "", "", VLOOKUP(A208,'1. Nevezési összesítő'!$A$3:$C$50,3,FALSE))</f>
        <v/>
      </c>
      <c r="C208" s="98"/>
      <c r="D208" s="98"/>
      <c r="E208" s="100"/>
      <c r="F208" s="105"/>
      <c r="G208" s="98"/>
      <c r="H208" s="83" t="str">
        <f t="shared" si="16"/>
        <v/>
      </c>
      <c r="I208" s="83" t="str">
        <f t="shared" si="17"/>
        <v/>
      </c>
      <c r="J208" s="83" t="str">
        <f t="shared" si="18"/>
        <v/>
      </c>
      <c r="K208" s="83" t="str">
        <f t="shared" si="19"/>
        <v/>
      </c>
      <c r="L208" s="83" t="str">
        <f>IF(OR(ISBLANK(B208), ISBLANK(F208)),"",INDEX(Kategóriák!$B$2:$E$111, MATCH(B208, Kategóriák!$E$2:$E$111, 0), 1))</f>
        <v/>
      </c>
      <c r="M208" s="83" t="str">
        <f>IF(OR(ISBLANK(B208), ISBLANK(F208)),"",VLOOKUP($L208,Kategóriák!$B$2:$I$111,6,FALSE))</f>
        <v/>
      </c>
      <c r="N208" s="83" t="str">
        <f>IF(OR(ISBLANK(B208), ISBLANK(F208)),"",VLOOKUP($L208,Kategóriák!$B$2:$I$111,7,FALSE))</f>
        <v/>
      </c>
      <c r="O208" s="83" t="str">
        <f>IF(OR(ISBLANK(B208), ISBLANK(F208)),"",VLOOKUP(B208,Kategóriák!$E$2:$F$111,2,FALSE))</f>
        <v/>
      </c>
      <c r="P208" s="83" t="str">
        <f>IF(OR(ISBLANK(B208), ISBLANK(F208)),"",IF($O208&gt;0,VLOOKUP(MAX($L208-1,'Életkor kategoriák'!I214),Kategóriák!$B$2:$I$111,6,FALSE),$M208))</f>
        <v/>
      </c>
      <c r="Q208" s="135" t="str">
        <f>IF(OR(ISBLANK(B208), ISBLANK(F208)),"",IF(AND(LEFT(B208,2)="OA",RIGHT(B208,2)="L4"),1900, IF($O208&gt;0,VLOOKUP(MIN($L208+1,'Életkor kategoriák'!J214),Kategóriák!$B$2:$I$111,7,FALSE),$N208)))</f>
        <v/>
      </c>
    </row>
    <row r="209" spans="1:17" customFormat="1" x14ac:dyDescent="0.2">
      <c r="A209" s="134"/>
      <c r="B209" s="83" t="str">
        <f>IF(A209 = "", "", VLOOKUP(A209,'1. Nevezési összesítő'!$A$3:$C$50,3,FALSE))</f>
        <v/>
      </c>
      <c r="C209" s="98"/>
      <c r="D209" s="98"/>
      <c r="E209" s="100"/>
      <c r="F209" s="105"/>
      <c r="G209" s="98"/>
      <c r="H209" s="83" t="str">
        <f t="shared" si="16"/>
        <v/>
      </c>
      <c r="I209" s="83" t="str">
        <f t="shared" si="17"/>
        <v/>
      </c>
      <c r="J209" s="83" t="str">
        <f t="shared" si="18"/>
        <v/>
      </c>
      <c r="K209" s="83" t="str">
        <f t="shared" si="19"/>
        <v/>
      </c>
      <c r="L209" s="83" t="str">
        <f>IF(OR(ISBLANK(B209), ISBLANK(F209)),"",INDEX(Kategóriák!$B$2:$E$111, MATCH(B209, Kategóriák!$E$2:$E$111, 0), 1))</f>
        <v/>
      </c>
      <c r="M209" s="83" t="str">
        <f>IF(OR(ISBLANK(B209), ISBLANK(F209)),"",VLOOKUP($L209,Kategóriák!$B$2:$I$111,6,FALSE))</f>
        <v/>
      </c>
      <c r="N209" s="83" t="str">
        <f>IF(OR(ISBLANK(B209), ISBLANK(F209)),"",VLOOKUP($L209,Kategóriák!$B$2:$I$111,7,FALSE))</f>
        <v/>
      </c>
      <c r="O209" s="83" t="str">
        <f>IF(OR(ISBLANK(B209), ISBLANK(F209)),"",VLOOKUP(B209,Kategóriák!$E$2:$F$111,2,FALSE))</f>
        <v/>
      </c>
      <c r="P209" s="83" t="str">
        <f>IF(OR(ISBLANK(B209), ISBLANK(F209)),"",IF($O209&gt;0,VLOOKUP(MAX($L209-1,'Életkor kategoriák'!I215),Kategóriák!$B$2:$I$111,6,FALSE),$M209))</f>
        <v/>
      </c>
      <c r="Q209" s="135" t="str">
        <f>IF(OR(ISBLANK(B209), ISBLANK(F209)),"",IF(AND(LEFT(B209,2)="OA",RIGHT(B209,2)="L4"),1900, IF($O209&gt;0,VLOOKUP(MIN($L209+1,'Életkor kategoriák'!J215),Kategóriák!$B$2:$I$111,7,FALSE),$N209)))</f>
        <v/>
      </c>
    </row>
    <row r="210" spans="1:17" customFormat="1" x14ac:dyDescent="0.2">
      <c r="A210" s="134"/>
      <c r="B210" s="83" t="str">
        <f>IF(A210 = "", "", VLOOKUP(A210,'1. Nevezési összesítő'!$A$3:$C$50,3,FALSE))</f>
        <v/>
      </c>
      <c r="C210" s="98"/>
      <c r="D210" s="98"/>
      <c r="E210" s="100"/>
      <c r="F210" s="105"/>
      <c r="G210" s="98"/>
      <c r="H210" s="83" t="str">
        <f t="shared" si="16"/>
        <v/>
      </c>
      <c r="I210" s="83" t="str">
        <f t="shared" si="17"/>
        <v/>
      </c>
      <c r="J210" s="83" t="str">
        <f t="shared" si="18"/>
        <v/>
      </c>
      <c r="K210" s="83" t="str">
        <f t="shared" si="19"/>
        <v/>
      </c>
      <c r="L210" s="83" t="str">
        <f>IF(OR(ISBLANK(B210), ISBLANK(F210)),"",INDEX(Kategóriák!$B$2:$E$111, MATCH(B210, Kategóriák!$E$2:$E$111, 0), 1))</f>
        <v/>
      </c>
      <c r="M210" s="83" t="str">
        <f>IF(OR(ISBLANK(B210), ISBLANK(F210)),"",VLOOKUP($L210,Kategóriák!$B$2:$I$111,6,FALSE))</f>
        <v/>
      </c>
      <c r="N210" s="83" t="str">
        <f>IF(OR(ISBLANK(B210), ISBLANK(F210)),"",VLOOKUP($L210,Kategóriák!$B$2:$I$111,7,FALSE))</f>
        <v/>
      </c>
      <c r="O210" s="83" t="str">
        <f>IF(OR(ISBLANK(B210), ISBLANK(F210)),"",VLOOKUP(B210,Kategóriák!$E$2:$F$111,2,FALSE))</f>
        <v/>
      </c>
      <c r="P210" s="83" t="str">
        <f>IF(OR(ISBLANK(B210), ISBLANK(F210)),"",IF($O210&gt;0,VLOOKUP(MAX($L210-1,'Életkor kategoriák'!I216),Kategóriák!$B$2:$I$111,6,FALSE),$M210))</f>
        <v/>
      </c>
      <c r="Q210" s="135" t="str">
        <f>IF(OR(ISBLANK(B210), ISBLANK(F210)),"",IF(AND(LEFT(B210,2)="OA",RIGHT(B210,2)="L4"),1900, IF($O210&gt;0,VLOOKUP(MIN($L210+1,'Életkor kategoriák'!J216),Kategóriák!$B$2:$I$111,7,FALSE),$N210)))</f>
        <v/>
      </c>
    </row>
    <row r="211" spans="1:17" customFormat="1" x14ac:dyDescent="0.2">
      <c r="A211" s="134"/>
      <c r="B211" s="83" t="str">
        <f>IF(A211 = "", "", VLOOKUP(A211,'1. Nevezési összesítő'!$A$3:$C$50,3,FALSE))</f>
        <v/>
      </c>
      <c r="C211" s="98"/>
      <c r="D211" s="98"/>
      <c r="E211" s="100"/>
      <c r="F211" s="105"/>
      <c r="G211" s="98"/>
      <c r="H211" s="83" t="str">
        <f t="shared" si="16"/>
        <v/>
      </c>
      <c r="I211" s="83" t="str">
        <f t="shared" si="17"/>
        <v/>
      </c>
      <c r="J211" s="83" t="str">
        <f t="shared" si="18"/>
        <v/>
      </c>
      <c r="K211" s="83" t="str">
        <f t="shared" si="19"/>
        <v/>
      </c>
      <c r="L211" s="83" t="str">
        <f>IF(OR(ISBLANK(B211), ISBLANK(F211)),"",INDEX(Kategóriák!$B$2:$E$111, MATCH(B211, Kategóriák!$E$2:$E$111, 0), 1))</f>
        <v/>
      </c>
      <c r="M211" s="83" t="str">
        <f>IF(OR(ISBLANK(B211), ISBLANK(F211)),"",VLOOKUP($L211,Kategóriák!$B$2:$I$111,6,FALSE))</f>
        <v/>
      </c>
      <c r="N211" s="83" t="str">
        <f>IF(OR(ISBLANK(B211), ISBLANK(F211)),"",VLOOKUP($L211,Kategóriák!$B$2:$I$111,7,FALSE))</f>
        <v/>
      </c>
      <c r="O211" s="83" t="str">
        <f>IF(OR(ISBLANK(B211), ISBLANK(F211)),"",VLOOKUP(B211,Kategóriák!$E$2:$F$111,2,FALSE))</f>
        <v/>
      </c>
      <c r="P211" s="83" t="str">
        <f>IF(OR(ISBLANK(B211), ISBLANK(F211)),"",IF($O211&gt;0,VLOOKUP(MAX($L211-1,'Életkor kategoriák'!I217),Kategóriák!$B$2:$I$111,6,FALSE),$M211))</f>
        <v/>
      </c>
      <c r="Q211" s="135" t="str">
        <f>IF(OR(ISBLANK(B211), ISBLANK(F211)),"",IF(AND(LEFT(B211,2)="OA",RIGHT(B211,2)="L4"),1900, IF($O211&gt;0,VLOOKUP(MIN($L211+1,'Életkor kategoriák'!J217),Kategóriák!$B$2:$I$111,7,FALSE),$N211)))</f>
        <v/>
      </c>
    </row>
    <row r="212" spans="1:17" customFormat="1" x14ac:dyDescent="0.2">
      <c r="A212" s="134"/>
      <c r="B212" s="83" t="str">
        <f>IF(A212 = "", "", VLOOKUP(A212,'1. Nevezési összesítő'!$A$3:$C$50,3,FALSE))</f>
        <v/>
      </c>
      <c r="C212" s="98"/>
      <c r="D212" s="98"/>
      <c r="E212" s="100"/>
      <c r="F212" s="105"/>
      <c r="G212" s="98"/>
      <c r="H212" s="83" t="str">
        <f t="shared" si="16"/>
        <v/>
      </c>
      <c r="I212" s="83" t="str">
        <f t="shared" si="17"/>
        <v/>
      </c>
      <c r="J212" s="83" t="str">
        <f t="shared" si="18"/>
        <v/>
      </c>
      <c r="K212" s="83" t="str">
        <f t="shared" si="19"/>
        <v/>
      </c>
      <c r="L212" s="83" t="str">
        <f>IF(OR(ISBLANK(B212), ISBLANK(F212)),"",INDEX(Kategóriák!$B$2:$E$111, MATCH(B212, Kategóriák!$E$2:$E$111, 0), 1))</f>
        <v/>
      </c>
      <c r="M212" s="83" t="str">
        <f>IF(OR(ISBLANK(B212), ISBLANK(F212)),"",VLOOKUP($L212,Kategóriák!$B$2:$I$111,6,FALSE))</f>
        <v/>
      </c>
      <c r="N212" s="83" t="str">
        <f>IF(OR(ISBLANK(B212), ISBLANK(F212)),"",VLOOKUP($L212,Kategóriák!$B$2:$I$111,7,FALSE))</f>
        <v/>
      </c>
      <c r="O212" s="83" t="str">
        <f>IF(OR(ISBLANK(B212), ISBLANK(F212)),"",VLOOKUP(B212,Kategóriák!$E$2:$F$111,2,FALSE))</f>
        <v/>
      </c>
      <c r="P212" s="83" t="str">
        <f>IF(OR(ISBLANK(B212), ISBLANK(F212)),"",IF($O212&gt;0,VLOOKUP(MAX($L212-1,'Életkor kategoriák'!I218),Kategóriák!$B$2:$I$111,6,FALSE),$M212))</f>
        <v/>
      </c>
      <c r="Q212" s="135" t="str">
        <f>IF(OR(ISBLANK(B212), ISBLANK(F212)),"",IF(AND(LEFT(B212,2)="OA",RIGHT(B212,2)="L4"),1900, IF($O212&gt;0,VLOOKUP(MIN($L212+1,'Életkor kategoriák'!J218),Kategóriák!$B$2:$I$111,7,FALSE),$N212)))</f>
        <v/>
      </c>
    </row>
    <row r="213" spans="1:17" customFormat="1" x14ac:dyDescent="0.2">
      <c r="A213" s="134"/>
      <c r="B213" s="83" t="str">
        <f>IF(A213 = "", "", VLOOKUP(A213,'1. Nevezési összesítő'!$A$3:$C$50,3,FALSE))</f>
        <v/>
      </c>
      <c r="C213" s="98"/>
      <c r="D213" s="98"/>
      <c r="E213" s="100"/>
      <c r="F213" s="105"/>
      <c r="G213" s="98"/>
      <c r="H213" s="83" t="str">
        <f t="shared" si="16"/>
        <v/>
      </c>
      <c r="I213" s="83" t="str">
        <f t="shared" si="17"/>
        <v/>
      </c>
      <c r="J213" s="83" t="str">
        <f t="shared" si="18"/>
        <v/>
      </c>
      <c r="K213" s="83" t="str">
        <f t="shared" si="19"/>
        <v/>
      </c>
      <c r="L213" s="83" t="str">
        <f>IF(OR(ISBLANK(B213), ISBLANK(F213)),"",INDEX(Kategóriák!$B$2:$E$111, MATCH(B213, Kategóriák!$E$2:$E$111, 0), 1))</f>
        <v/>
      </c>
      <c r="M213" s="83" t="str">
        <f>IF(OR(ISBLANK(B213), ISBLANK(F213)),"",VLOOKUP($L213,Kategóriák!$B$2:$I$111,6,FALSE))</f>
        <v/>
      </c>
      <c r="N213" s="83" t="str">
        <f>IF(OR(ISBLANK(B213), ISBLANK(F213)),"",VLOOKUP($L213,Kategóriák!$B$2:$I$111,7,FALSE))</f>
        <v/>
      </c>
      <c r="O213" s="83" t="str">
        <f>IF(OR(ISBLANK(B213), ISBLANK(F213)),"",VLOOKUP(B213,Kategóriák!$E$2:$F$111,2,FALSE))</f>
        <v/>
      </c>
      <c r="P213" s="83" t="str">
        <f>IF(OR(ISBLANK(B213), ISBLANK(F213)),"",IF($O213&gt;0,VLOOKUP(MAX($L213-1,'Életkor kategoriák'!I219),Kategóriák!$B$2:$I$111,6,FALSE),$M213))</f>
        <v/>
      </c>
      <c r="Q213" s="135" t="str">
        <f>IF(OR(ISBLANK(B213), ISBLANK(F213)),"",IF(AND(LEFT(B213,2)="OA",RIGHT(B213,2)="L4"),1900, IF($O213&gt;0,VLOOKUP(MIN($L213+1,'Életkor kategoriák'!J219),Kategóriák!$B$2:$I$111,7,FALSE),$N213)))</f>
        <v/>
      </c>
    </row>
    <row r="214" spans="1:17" customFormat="1" x14ac:dyDescent="0.2">
      <c r="A214" s="134"/>
      <c r="B214" s="83" t="str">
        <f>IF(A214 = "", "", VLOOKUP(A214,'1. Nevezési összesítő'!$A$3:$C$50,3,FALSE))</f>
        <v/>
      </c>
      <c r="C214" s="98"/>
      <c r="D214" s="98"/>
      <c r="E214" s="100"/>
      <c r="F214" s="105"/>
      <c r="G214" s="98"/>
      <c r="H214" s="83" t="str">
        <f t="shared" si="16"/>
        <v/>
      </c>
      <c r="I214" s="83" t="str">
        <f t="shared" si="17"/>
        <v/>
      </c>
      <c r="J214" s="83" t="str">
        <f t="shared" si="18"/>
        <v/>
      </c>
      <c r="K214" s="83" t="str">
        <f t="shared" si="19"/>
        <v/>
      </c>
      <c r="L214" s="83" t="str">
        <f>IF(OR(ISBLANK(B214), ISBLANK(F214)),"",INDEX(Kategóriák!$B$2:$E$111, MATCH(B214, Kategóriák!$E$2:$E$111, 0), 1))</f>
        <v/>
      </c>
      <c r="M214" s="83" t="str">
        <f>IF(OR(ISBLANK(B214), ISBLANK(F214)),"",VLOOKUP($L214,Kategóriák!$B$2:$I$111,6,FALSE))</f>
        <v/>
      </c>
      <c r="N214" s="83" t="str">
        <f>IF(OR(ISBLANK(B214), ISBLANK(F214)),"",VLOOKUP($L214,Kategóriák!$B$2:$I$111,7,FALSE))</f>
        <v/>
      </c>
      <c r="O214" s="83" t="str">
        <f>IF(OR(ISBLANK(B214), ISBLANK(F214)),"",VLOOKUP(B214,Kategóriák!$E$2:$F$111,2,FALSE))</f>
        <v/>
      </c>
      <c r="P214" s="83" t="str">
        <f>IF(OR(ISBLANK(B214), ISBLANK(F214)),"",IF($O214&gt;0,VLOOKUP(MAX($L214-1,'Életkor kategoriák'!I220),Kategóriák!$B$2:$I$111,6,FALSE),$M214))</f>
        <v/>
      </c>
      <c r="Q214" s="135" t="str">
        <f>IF(OR(ISBLANK(B214), ISBLANK(F214)),"",IF(AND(LEFT(B214,2)="OA",RIGHT(B214,2)="L4"),1900, IF($O214&gt;0,VLOOKUP(MIN($L214+1,'Életkor kategoriák'!J220),Kategóriák!$B$2:$I$111,7,FALSE),$N214)))</f>
        <v/>
      </c>
    </row>
    <row r="215" spans="1:17" customFormat="1" x14ac:dyDescent="0.2">
      <c r="A215" s="134"/>
      <c r="B215" s="83" t="str">
        <f>IF(A215 = "", "", VLOOKUP(A215,'1. Nevezési összesítő'!$A$3:$C$50,3,FALSE))</f>
        <v/>
      </c>
      <c r="C215" s="98"/>
      <c r="D215" s="98"/>
      <c r="E215" s="100"/>
      <c r="F215" s="105"/>
      <c r="G215" s="98"/>
      <c r="H215" s="83" t="str">
        <f t="shared" si="16"/>
        <v/>
      </c>
      <c r="I215" s="83" t="str">
        <f t="shared" si="17"/>
        <v/>
      </c>
      <c r="J215" s="83" t="str">
        <f t="shared" si="18"/>
        <v/>
      </c>
      <c r="K215" s="83" t="str">
        <f t="shared" si="19"/>
        <v/>
      </c>
      <c r="L215" s="83" t="str">
        <f>IF(OR(ISBLANK(B215), ISBLANK(F215)),"",INDEX(Kategóriák!$B$2:$E$111, MATCH(B215, Kategóriák!$E$2:$E$111, 0), 1))</f>
        <v/>
      </c>
      <c r="M215" s="83" t="str">
        <f>IF(OR(ISBLANK(B215), ISBLANK(F215)),"",VLOOKUP($L215,Kategóriák!$B$2:$I$111,6,FALSE))</f>
        <v/>
      </c>
      <c r="N215" s="83" t="str">
        <f>IF(OR(ISBLANK(B215), ISBLANK(F215)),"",VLOOKUP($L215,Kategóriák!$B$2:$I$111,7,FALSE))</f>
        <v/>
      </c>
      <c r="O215" s="83" t="str">
        <f>IF(OR(ISBLANK(B215), ISBLANK(F215)),"",VLOOKUP(B215,Kategóriák!$E$2:$F$111,2,FALSE))</f>
        <v/>
      </c>
      <c r="P215" s="83" t="str">
        <f>IF(OR(ISBLANK(B215), ISBLANK(F215)),"",IF($O215&gt;0,VLOOKUP(MAX($L215-1,'Életkor kategoriák'!I221),Kategóriák!$B$2:$I$111,6,FALSE),$M215))</f>
        <v/>
      </c>
      <c r="Q215" s="135" t="str">
        <f>IF(OR(ISBLANK(B215), ISBLANK(F215)),"",IF(AND(LEFT(B215,2)="OA",RIGHT(B215,2)="L4"),1900, IF($O215&gt;0,VLOOKUP(MIN($L215+1,'Életkor kategoriák'!J221),Kategóriák!$B$2:$I$111,7,FALSE),$N215)))</f>
        <v/>
      </c>
    </row>
    <row r="216" spans="1:17" customFormat="1" x14ac:dyDescent="0.2">
      <c r="A216" s="134"/>
      <c r="B216" s="83" t="str">
        <f>IF(A216 = "", "", VLOOKUP(A216,'1. Nevezési összesítő'!$A$3:$C$50,3,FALSE))</f>
        <v/>
      </c>
      <c r="C216" s="98"/>
      <c r="D216" s="98"/>
      <c r="E216" s="100"/>
      <c r="F216" s="105"/>
      <c r="G216" s="98"/>
      <c r="H216" s="83" t="str">
        <f t="shared" si="16"/>
        <v/>
      </c>
      <c r="I216" s="83" t="str">
        <f t="shared" si="17"/>
        <v/>
      </c>
      <c r="J216" s="83" t="str">
        <f t="shared" si="18"/>
        <v/>
      </c>
      <c r="K216" s="83" t="str">
        <f t="shared" si="19"/>
        <v/>
      </c>
      <c r="L216" s="83" t="str">
        <f>IF(OR(ISBLANK(B216), ISBLANK(F216)),"",INDEX(Kategóriák!$B$2:$E$111, MATCH(B216, Kategóriák!$E$2:$E$111, 0), 1))</f>
        <v/>
      </c>
      <c r="M216" s="83" t="str">
        <f>IF(OR(ISBLANK(B216), ISBLANK(F216)),"",VLOOKUP($L216,Kategóriák!$B$2:$I$111,6,FALSE))</f>
        <v/>
      </c>
      <c r="N216" s="83" t="str">
        <f>IF(OR(ISBLANK(B216), ISBLANK(F216)),"",VLOOKUP($L216,Kategóriák!$B$2:$I$111,7,FALSE))</f>
        <v/>
      </c>
      <c r="O216" s="83" t="str">
        <f>IF(OR(ISBLANK(B216), ISBLANK(F216)),"",VLOOKUP(B216,Kategóriák!$E$2:$F$111,2,FALSE))</f>
        <v/>
      </c>
      <c r="P216" s="83" t="str">
        <f>IF(OR(ISBLANK(B216), ISBLANK(F216)),"",IF($O216&gt;0,VLOOKUP(MAX($L216-1,'Életkor kategoriák'!I222),Kategóriák!$B$2:$I$111,6,FALSE),$M216))</f>
        <v/>
      </c>
      <c r="Q216" s="135" t="str">
        <f>IF(OR(ISBLANK(B216), ISBLANK(F216)),"",IF(AND(LEFT(B216,2)="OA",RIGHT(B216,2)="L4"),1900, IF($O216&gt;0,VLOOKUP(MIN($L216+1,'Életkor kategoriák'!J222),Kategóriák!$B$2:$I$111,7,FALSE),$N216)))</f>
        <v/>
      </c>
    </row>
    <row r="217" spans="1:17" customFormat="1" x14ac:dyDescent="0.2">
      <c r="A217" s="134"/>
      <c r="B217" s="83" t="str">
        <f>IF(A217 = "", "", VLOOKUP(A217,'1. Nevezési összesítő'!$A$3:$C$50,3,FALSE))</f>
        <v/>
      </c>
      <c r="C217" s="98"/>
      <c r="D217" s="98"/>
      <c r="E217" s="100"/>
      <c r="F217" s="105"/>
      <c r="G217" s="98"/>
      <c r="H217" s="83" t="str">
        <f t="shared" si="16"/>
        <v/>
      </c>
      <c r="I217" s="83" t="str">
        <f t="shared" si="17"/>
        <v/>
      </c>
      <c r="J217" s="83" t="str">
        <f t="shared" si="18"/>
        <v/>
      </c>
      <c r="K217" s="83" t="str">
        <f t="shared" si="19"/>
        <v/>
      </c>
      <c r="L217" s="83" t="str">
        <f>IF(OR(ISBLANK(B217), ISBLANK(F217)),"",INDEX(Kategóriák!$B$2:$E$111, MATCH(B217, Kategóriák!$E$2:$E$111, 0), 1))</f>
        <v/>
      </c>
      <c r="M217" s="83" t="str">
        <f>IF(OR(ISBLANK(B217), ISBLANK(F217)),"",VLOOKUP($L217,Kategóriák!$B$2:$I$111,6,FALSE))</f>
        <v/>
      </c>
      <c r="N217" s="83" t="str">
        <f>IF(OR(ISBLANK(B217), ISBLANK(F217)),"",VLOOKUP($L217,Kategóriák!$B$2:$I$111,7,FALSE))</f>
        <v/>
      </c>
      <c r="O217" s="83" t="str">
        <f>IF(OR(ISBLANK(B217), ISBLANK(F217)),"",VLOOKUP(B217,Kategóriák!$E$2:$F$111,2,FALSE))</f>
        <v/>
      </c>
      <c r="P217" s="83" t="str">
        <f>IF(OR(ISBLANK(B217), ISBLANK(F217)),"",IF($O217&gt;0,VLOOKUP(MAX($L217-1,'Életkor kategoriák'!I223),Kategóriák!$B$2:$I$111,6,FALSE),$M217))</f>
        <v/>
      </c>
      <c r="Q217" s="135" t="str">
        <f>IF(OR(ISBLANK(B217), ISBLANK(F217)),"",IF(AND(LEFT(B217,2)="OA",RIGHT(B217,2)="L4"),1900, IF($O217&gt;0,VLOOKUP(MIN($L217+1,'Életkor kategoriák'!J223),Kategóriák!$B$2:$I$111,7,FALSE),$N217)))</f>
        <v/>
      </c>
    </row>
    <row r="218" spans="1:17" customFormat="1" x14ac:dyDescent="0.2">
      <c r="A218" s="134"/>
      <c r="B218" s="83" t="str">
        <f>IF(A218 = "", "", VLOOKUP(A218,'1. Nevezési összesítő'!$A$3:$C$50,3,FALSE))</f>
        <v/>
      </c>
      <c r="C218" s="98"/>
      <c r="D218" s="98"/>
      <c r="E218" s="100"/>
      <c r="F218" s="105"/>
      <c r="G218" s="98"/>
      <c r="H218" s="83" t="str">
        <f t="shared" si="16"/>
        <v/>
      </c>
      <c r="I218" s="83" t="str">
        <f t="shared" si="17"/>
        <v/>
      </c>
      <c r="J218" s="83" t="str">
        <f t="shared" si="18"/>
        <v/>
      </c>
      <c r="K218" s="83" t="str">
        <f t="shared" si="19"/>
        <v/>
      </c>
      <c r="L218" s="83" t="str">
        <f>IF(OR(ISBLANK(B218), ISBLANK(F218)),"",INDEX(Kategóriák!$B$2:$E$111, MATCH(B218, Kategóriák!$E$2:$E$111, 0), 1))</f>
        <v/>
      </c>
      <c r="M218" s="83" t="str">
        <f>IF(OR(ISBLANK(B218), ISBLANK(F218)),"",VLOOKUP($L218,Kategóriák!$B$2:$I$111,6,FALSE))</f>
        <v/>
      </c>
      <c r="N218" s="83" t="str">
        <f>IF(OR(ISBLANK(B218), ISBLANK(F218)),"",VLOOKUP($L218,Kategóriák!$B$2:$I$111,7,FALSE))</f>
        <v/>
      </c>
      <c r="O218" s="83" t="str">
        <f>IF(OR(ISBLANK(B218), ISBLANK(F218)),"",VLOOKUP(B218,Kategóriák!$E$2:$F$111,2,FALSE))</f>
        <v/>
      </c>
      <c r="P218" s="83" t="str">
        <f>IF(OR(ISBLANK(B218), ISBLANK(F218)),"",IF($O218&gt;0,VLOOKUP(MAX($L218-1,'Életkor kategoriák'!I224),Kategóriák!$B$2:$I$111,6,FALSE),$M218))</f>
        <v/>
      </c>
      <c r="Q218" s="135" t="str">
        <f>IF(OR(ISBLANK(B218), ISBLANK(F218)),"",IF(AND(LEFT(B218,2)="OA",RIGHT(B218,2)="L4"),1900, IF($O218&gt;0,VLOOKUP(MIN($L218+1,'Életkor kategoriák'!J224),Kategóriák!$B$2:$I$111,7,FALSE),$N218)))</f>
        <v/>
      </c>
    </row>
    <row r="219" spans="1:17" customFormat="1" x14ac:dyDescent="0.2">
      <c r="A219" s="134"/>
      <c r="B219" s="83" t="str">
        <f>IF(A219 = "", "", VLOOKUP(A219,'1. Nevezési összesítő'!$A$3:$C$50,3,FALSE))</f>
        <v/>
      </c>
      <c r="C219" s="98"/>
      <c r="D219" s="98"/>
      <c r="E219" s="100"/>
      <c r="F219" s="105"/>
      <c r="G219" s="98"/>
      <c r="H219" s="83" t="str">
        <f t="shared" si="16"/>
        <v/>
      </c>
      <c r="I219" s="83" t="str">
        <f t="shared" si="17"/>
        <v/>
      </c>
      <c r="J219" s="83" t="str">
        <f t="shared" si="18"/>
        <v/>
      </c>
      <c r="K219" s="83" t="str">
        <f t="shared" si="19"/>
        <v/>
      </c>
      <c r="L219" s="83" t="str">
        <f>IF(OR(ISBLANK(B219), ISBLANK(F219)),"",INDEX(Kategóriák!$B$2:$E$111, MATCH(B219, Kategóriák!$E$2:$E$111, 0), 1))</f>
        <v/>
      </c>
      <c r="M219" s="83" t="str">
        <f>IF(OR(ISBLANK(B219), ISBLANK(F219)),"",VLOOKUP($L219,Kategóriák!$B$2:$I$111,6,FALSE))</f>
        <v/>
      </c>
      <c r="N219" s="83" t="str">
        <f>IF(OR(ISBLANK(B219), ISBLANK(F219)),"",VLOOKUP($L219,Kategóriák!$B$2:$I$111,7,FALSE))</f>
        <v/>
      </c>
      <c r="O219" s="83" t="str">
        <f>IF(OR(ISBLANK(B219), ISBLANK(F219)),"",VLOOKUP(B219,Kategóriák!$E$2:$F$111,2,FALSE))</f>
        <v/>
      </c>
      <c r="P219" s="83" t="str">
        <f>IF(OR(ISBLANK(B219), ISBLANK(F219)),"",IF($O219&gt;0,VLOOKUP(MAX($L219-1,'Életkor kategoriák'!I225),Kategóriák!$B$2:$I$111,6,FALSE),$M219))</f>
        <v/>
      </c>
      <c r="Q219" s="135" t="str">
        <f>IF(OR(ISBLANK(B219), ISBLANK(F219)),"",IF(AND(LEFT(B219,2)="OA",RIGHT(B219,2)="L4"),1900, IF($O219&gt;0,VLOOKUP(MIN($L219+1,'Életkor kategoriák'!J225),Kategóriák!$B$2:$I$111,7,FALSE),$N219)))</f>
        <v/>
      </c>
    </row>
    <row r="220" spans="1:17" customFormat="1" x14ac:dyDescent="0.2">
      <c r="A220" s="134"/>
      <c r="B220" s="83" t="str">
        <f>IF(A220 = "", "", VLOOKUP(A220,'1. Nevezési összesítő'!$A$3:$C$50,3,FALSE))</f>
        <v/>
      </c>
      <c r="C220" s="98"/>
      <c r="D220" s="98"/>
      <c r="E220" s="100"/>
      <c r="F220" s="105"/>
      <c r="G220" s="98"/>
      <c r="H220" s="83" t="str">
        <f t="shared" si="16"/>
        <v/>
      </c>
      <c r="I220" s="83" t="str">
        <f t="shared" si="17"/>
        <v/>
      </c>
      <c r="J220" s="83" t="str">
        <f t="shared" si="18"/>
        <v/>
      </c>
      <c r="K220" s="83" t="str">
        <f t="shared" si="19"/>
        <v/>
      </c>
      <c r="L220" s="83" t="str">
        <f>IF(OR(ISBLANK(B220), ISBLANK(F220)),"",INDEX(Kategóriák!$B$2:$E$111, MATCH(B220, Kategóriák!$E$2:$E$111, 0), 1))</f>
        <v/>
      </c>
      <c r="M220" s="83" t="str">
        <f>IF(OR(ISBLANK(B220), ISBLANK(F220)),"",VLOOKUP($L220,Kategóriák!$B$2:$I$111,6,FALSE))</f>
        <v/>
      </c>
      <c r="N220" s="83" t="str">
        <f>IF(OR(ISBLANK(B220), ISBLANK(F220)),"",VLOOKUP($L220,Kategóriák!$B$2:$I$111,7,FALSE))</f>
        <v/>
      </c>
      <c r="O220" s="83" t="str">
        <f>IF(OR(ISBLANK(B220), ISBLANK(F220)),"",VLOOKUP(B220,Kategóriák!$E$2:$F$111,2,FALSE))</f>
        <v/>
      </c>
      <c r="P220" s="83" t="str">
        <f>IF(OR(ISBLANK(B220), ISBLANK(F220)),"",IF($O220&gt;0,VLOOKUP(MAX($L220-1,'Életkor kategoriák'!I226),Kategóriák!$B$2:$I$111,6,FALSE),$M220))</f>
        <v/>
      </c>
      <c r="Q220" s="135" t="str">
        <f>IF(OR(ISBLANK(B220), ISBLANK(F220)),"",IF(AND(LEFT(B220,2)="OA",RIGHT(B220,2)="L4"),1900, IF($O220&gt;0,VLOOKUP(MIN($L220+1,'Életkor kategoriák'!J226),Kategóriák!$B$2:$I$111,7,FALSE),$N220)))</f>
        <v/>
      </c>
    </row>
    <row r="221" spans="1:17" customFormat="1" x14ac:dyDescent="0.2">
      <c r="A221" s="134"/>
      <c r="B221" s="83" t="str">
        <f>IF(A221 = "", "", VLOOKUP(A221,'1. Nevezési összesítő'!$A$3:$C$50,3,FALSE))</f>
        <v/>
      </c>
      <c r="C221" s="98"/>
      <c r="D221" s="98"/>
      <c r="E221" s="100"/>
      <c r="F221" s="105"/>
      <c r="G221" s="98"/>
      <c r="H221" s="83" t="str">
        <f t="shared" si="16"/>
        <v/>
      </c>
      <c r="I221" s="83" t="str">
        <f t="shared" si="17"/>
        <v/>
      </c>
      <c r="J221" s="83" t="str">
        <f t="shared" si="18"/>
        <v/>
      </c>
      <c r="K221" s="83" t="str">
        <f t="shared" si="19"/>
        <v/>
      </c>
      <c r="L221" s="83" t="str">
        <f>IF(OR(ISBLANK(B221), ISBLANK(F221)),"",INDEX(Kategóriák!$B$2:$E$111, MATCH(B221, Kategóriák!$E$2:$E$111, 0), 1))</f>
        <v/>
      </c>
      <c r="M221" s="83" t="str">
        <f>IF(OR(ISBLANK(B221), ISBLANK(F221)),"",VLOOKUP($L221,Kategóriák!$B$2:$I$111,6,FALSE))</f>
        <v/>
      </c>
      <c r="N221" s="83" t="str">
        <f>IF(OR(ISBLANK(B221), ISBLANK(F221)),"",VLOOKUP($L221,Kategóriák!$B$2:$I$111,7,FALSE))</f>
        <v/>
      </c>
      <c r="O221" s="83" t="str">
        <f>IF(OR(ISBLANK(B221), ISBLANK(F221)),"",VLOOKUP(B221,Kategóriák!$E$2:$F$111,2,FALSE))</f>
        <v/>
      </c>
      <c r="P221" s="83" t="str">
        <f>IF(OR(ISBLANK(B221), ISBLANK(F221)),"",IF($O221&gt;0,VLOOKUP(MAX($L221-1,'Életkor kategoriák'!I227),Kategóriák!$B$2:$I$111,6,FALSE),$M221))</f>
        <v/>
      </c>
      <c r="Q221" s="135" t="str">
        <f>IF(OR(ISBLANK(B221), ISBLANK(F221)),"",IF(AND(LEFT(B221,2)="OA",RIGHT(B221,2)="L4"),1900, IF($O221&gt;0,VLOOKUP(MIN($L221+1,'Életkor kategoriák'!J227),Kategóriák!$B$2:$I$111,7,FALSE),$N221)))</f>
        <v/>
      </c>
    </row>
    <row r="222" spans="1:17" customFormat="1" x14ac:dyDescent="0.2">
      <c r="A222" s="134"/>
      <c r="B222" s="83" t="str">
        <f>IF(A222 = "", "", VLOOKUP(A222,'1. Nevezési összesítő'!$A$3:$C$50,3,FALSE))</f>
        <v/>
      </c>
      <c r="C222" s="98"/>
      <c r="D222" s="98"/>
      <c r="E222" s="100"/>
      <c r="F222" s="105"/>
      <c r="G222" s="98"/>
      <c r="H222" s="83" t="str">
        <f t="shared" si="16"/>
        <v/>
      </c>
      <c r="I222" s="83" t="str">
        <f t="shared" si="17"/>
        <v/>
      </c>
      <c r="J222" s="83" t="str">
        <f t="shared" si="18"/>
        <v/>
      </c>
      <c r="K222" s="83" t="str">
        <f t="shared" si="19"/>
        <v/>
      </c>
      <c r="L222" s="83" t="str">
        <f>IF(OR(ISBLANK(B222), ISBLANK(F222)),"",INDEX(Kategóriák!$B$2:$E$111, MATCH(B222, Kategóriák!$E$2:$E$111, 0), 1))</f>
        <v/>
      </c>
      <c r="M222" s="83" t="str">
        <f>IF(OR(ISBLANK(B222), ISBLANK(F222)),"",VLOOKUP($L222,Kategóriák!$B$2:$I$111,6,FALSE))</f>
        <v/>
      </c>
      <c r="N222" s="83" t="str">
        <f>IF(OR(ISBLANK(B222), ISBLANK(F222)),"",VLOOKUP($L222,Kategóriák!$B$2:$I$111,7,FALSE))</f>
        <v/>
      </c>
      <c r="O222" s="83" t="str">
        <f>IF(OR(ISBLANK(B222), ISBLANK(F222)),"",VLOOKUP(B222,Kategóriák!$E$2:$F$111,2,FALSE))</f>
        <v/>
      </c>
      <c r="P222" s="83" t="str">
        <f>IF(OR(ISBLANK(B222), ISBLANK(F222)),"",IF($O222&gt;0,VLOOKUP(MAX($L222-1,'Életkor kategoriák'!I228),Kategóriák!$B$2:$I$111,6,FALSE),$M222))</f>
        <v/>
      </c>
      <c r="Q222" s="135" t="str">
        <f>IF(OR(ISBLANK(B222), ISBLANK(F222)),"",IF(AND(LEFT(B222,2)="OA",RIGHT(B222,2)="L4"),1900, IF($O222&gt;0,VLOOKUP(MIN($L222+1,'Életkor kategoriák'!J228),Kategóriák!$B$2:$I$111,7,FALSE),$N222)))</f>
        <v/>
      </c>
    </row>
    <row r="223" spans="1:17" customFormat="1" x14ac:dyDescent="0.2">
      <c r="A223" s="134"/>
      <c r="B223" s="83" t="str">
        <f>IF(A223 = "", "", VLOOKUP(A223,'1. Nevezési összesítő'!$A$3:$C$50,3,FALSE))</f>
        <v/>
      </c>
      <c r="C223" s="98"/>
      <c r="D223" s="98"/>
      <c r="E223" s="100"/>
      <c r="F223" s="105"/>
      <c r="G223" s="98"/>
      <c r="H223" s="83" t="str">
        <f t="shared" si="16"/>
        <v/>
      </c>
      <c r="I223" s="83" t="str">
        <f t="shared" si="17"/>
        <v/>
      </c>
      <c r="J223" s="83" t="str">
        <f t="shared" si="18"/>
        <v/>
      </c>
      <c r="K223" s="83" t="str">
        <f t="shared" si="19"/>
        <v/>
      </c>
      <c r="L223" s="83" t="str">
        <f>IF(OR(ISBLANK(B223), ISBLANK(F223)),"",INDEX(Kategóriák!$B$2:$E$111, MATCH(B223, Kategóriák!$E$2:$E$111, 0), 1))</f>
        <v/>
      </c>
      <c r="M223" s="83" t="str">
        <f>IF(OR(ISBLANK(B223), ISBLANK(F223)),"",VLOOKUP($L223,Kategóriák!$B$2:$I$111,6,FALSE))</f>
        <v/>
      </c>
      <c r="N223" s="83" t="str">
        <f>IF(OR(ISBLANK(B223), ISBLANK(F223)),"",VLOOKUP($L223,Kategóriák!$B$2:$I$111,7,FALSE))</f>
        <v/>
      </c>
      <c r="O223" s="83" t="str">
        <f>IF(OR(ISBLANK(B223), ISBLANK(F223)),"",VLOOKUP(B223,Kategóriák!$E$2:$F$111,2,FALSE))</f>
        <v/>
      </c>
      <c r="P223" s="83" t="str">
        <f>IF(OR(ISBLANK(B223), ISBLANK(F223)),"",IF($O223&gt;0,VLOOKUP(MAX($L223-1,'Életkor kategoriák'!I229),Kategóriák!$B$2:$I$111,6,FALSE),$M223))</f>
        <v/>
      </c>
      <c r="Q223" s="135" t="str">
        <f>IF(OR(ISBLANK(B223), ISBLANK(F223)),"",IF(AND(LEFT(B223,2)="OA",RIGHT(B223,2)="L4"),1900, IF($O223&gt;0,VLOOKUP(MIN($L223+1,'Életkor kategoriák'!J229),Kategóriák!$B$2:$I$111,7,FALSE),$N223)))</f>
        <v/>
      </c>
    </row>
    <row r="224" spans="1:17" customFormat="1" x14ac:dyDescent="0.2">
      <c r="A224" s="134"/>
      <c r="B224" s="83" t="str">
        <f>IF(A224 = "", "", VLOOKUP(A224,'1. Nevezési összesítő'!$A$3:$C$50,3,FALSE))</f>
        <v/>
      </c>
      <c r="C224" s="98"/>
      <c r="D224" s="98"/>
      <c r="E224" s="100"/>
      <c r="F224" s="105"/>
      <c r="G224" s="98"/>
      <c r="H224" s="83" t="str">
        <f t="shared" si="16"/>
        <v/>
      </c>
      <c r="I224" s="83" t="str">
        <f t="shared" si="17"/>
        <v/>
      </c>
      <c r="J224" s="83" t="str">
        <f t="shared" si="18"/>
        <v/>
      </c>
      <c r="K224" s="83" t="str">
        <f t="shared" si="19"/>
        <v/>
      </c>
      <c r="L224" s="83" t="str">
        <f>IF(OR(ISBLANK(B224), ISBLANK(F224)),"",INDEX(Kategóriák!$B$2:$E$111, MATCH(B224, Kategóriák!$E$2:$E$111, 0), 1))</f>
        <v/>
      </c>
      <c r="M224" s="83" t="str">
        <f>IF(OR(ISBLANK(B224), ISBLANK(F224)),"",VLOOKUP($L224,Kategóriák!$B$2:$I$111,6,FALSE))</f>
        <v/>
      </c>
      <c r="N224" s="83" t="str">
        <f>IF(OR(ISBLANK(B224), ISBLANK(F224)),"",VLOOKUP($L224,Kategóriák!$B$2:$I$111,7,FALSE))</f>
        <v/>
      </c>
      <c r="O224" s="83" t="str">
        <f>IF(OR(ISBLANK(B224), ISBLANK(F224)),"",VLOOKUP(B224,Kategóriák!$E$2:$F$111,2,FALSE))</f>
        <v/>
      </c>
      <c r="P224" s="83" t="str">
        <f>IF(OR(ISBLANK(B224), ISBLANK(F224)),"",IF($O224&gt;0,VLOOKUP(MAX($L224-1,'Életkor kategoriák'!I230),Kategóriák!$B$2:$I$111,6,FALSE),$M224))</f>
        <v/>
      </c>
      <c r="Q224" s="135" t="str">
        <f>IF(OR(ISBLANK(B224), ISBLANK(F224)),"",IF(AND(LEFT(B224,2)="OA",RIGHT(B224,2)="L4"),1900, IF($O224&gt;0,VLOOKUP(MIN($L224+1,'Életkor kategoriák'!J230),Kategóriák!$B$2:$I$111,7,FALSE),$N224)))</f>
        <v/>
      </c>
    </row>
    <row r="225" spans="1:17" customFormat="1" x14ac:dyDescent="0.2">
      <c r="A225" s="134"/>
      <c r="B225" s="83" t="str">
        <f>IF(A225 = "", "", VLOOKUP(A225,'1. Nevezési összesítő'!$A$3:$C$50,3,FALSE))</f>
        <v/>
      </c>
      <c r="C225" s="98"/>
      <c r="D225" s="98"/>
      <c r="E225" s="100"/>
      <c r="F225" s="105"/>
      <c r="G225" s="98"/>
      <c r="H225" s="83" t="str">
        <f t="shared" si="16"/>
        <v/>
      </c>
      <c r="I225" s="83" t="str">
        <f t="shared" si="17"/>
        <v/>
      </c>
      <c r="J225" s="83" t="str">
        <f t="shared" si="18"/>
        <v/>
      </c>
      <c r="K225" s="83" t="str">
        <f t="shared" si="19"/>
        <v/>
      </c>
      <c r="L225" s="83" t="str">
        <f>IF(OR(ISBLANK(B225), ISBLANK(F225)),"",INDEX(Kategóriák!$B$2:$E$111, MATCH(B225, Kategóriák!$E$2:$E$111, 0), 1))</f>
        <v/>
      </c>
      <c r="M225" s="83" t="str">
        <f>IF(OR(ISBLANK(B225), ISBLANK(F225)),"",VLOOKUP($L225,Kategóriák!$B$2:$I$111,6,FALSE))</f>
        <v/>
      </c>
      <c r="N225" s="83" t="str">
        <f>IF(OR(ISBLANK(B225), ISBLANK(F225)),"",VLOOKUP($L225,Kategóriák!$B$2:$I$111,7,FALSE))</f>
        <v/>
      </c>
      <c r="O225" s="83" t="str">
        <f>IF(OR(ISBLANK(B225), ISBLANK(F225)),"",VLOOKUP(B225,Kategóriák!$E$2:$F$111,2,FALSE))</f>
        <v/>
      </c>
      <c r="P225" s="83" t="str">
        <f>IF(OR(ISBLANK(B225), ISBLANK(F225)),"",IF($O225&gt;0,VLOOKUP(MAX($L225-1,'Életkor kategoriák'!I231),Kategóriák!$B$2:$I$111,6,FALSE),$M225))</f>
        <v/>
      </c>
      <c r="Q225" s="135" t="str">
        <f>IF(OR(ISBLANK(B225), ISBLANK(F225)),"",IF(AND(LEFT(B225,2)="OA",RIGHT(B225,2)="L4"),1900, IF($O225&gt;0,VLOOKUP(MIN($L225+1,'Életkor kategoriák'!J231),Kategóriák!$B$2:$I$111,7,FALSE),$N225)))</f>
        <v/>
      </c>
    </row>
    <row r="226" spans="1:17" customFormat="1" x14ac:dyDescent="0.2">
      <c r="A226" s="134"/>
      <c r="B226" s="83" t="str">
        <f>IF(A226 = "", "", VLOOKUP(A226,'1. Nevezési összesítő'!$A$3:$C$50,3,FALSE))</f>
        <v/>
      </c>
      <c r="C226" s="98"/>
      <c r="D226" s="98"/>
      <c r="E226" s="100"/>
      <c r="F226" s="105"/>
      <c r="G226" s="98"/>
      <c r="H226" s="83" t="str">
        <f t="shared" si="16"/>
        <v/>
      </c>
      <c r="I226" s="83" t="str">
        <f t="shared" si="17"/>
        <v/>
      </c>
      <c r="J226" s="83" t="str">
        <f t="shared" si="18"/>
        <v/>
      </c>
      <c r="K226" s="83" t="str">
        <f t="shared" si="19"/>
        <v/>
      </c>
      <c r="L226" s="83" t="str">
        <f>IF(OR(ISBLANK(B226), ISBLANK(F226)),"",INDEX(Kategóriák!$B$2:$E$111, MATCH(B226, Kategóriák!$E$2:$E$111, 0), 1))</f>
        <v/>
      </c>
      <c r="M226" s="83" t="str">
        <f>IF(OR(ISBLANK(B226), ISBLANK(F226)),"",VLOOKUP($L226,Kategóriák!$B$2:$I$111,6,FALSE))</f>
        <v/>
      </c>
      <c r="N226" s="83" t="str">
        <f>IF(OR(ISBLANK(B226), ISBLANK(F226)),"",VLOOKUP($L226,Kategóriák!$B$2:$I$111,7,FALSE))</f>
        <v/>
      </c>
      <c r="O226" s="83" t="str">
        <f>IF(OR(ISBLANK(B226), ISBLANK(F226)),"",VLOOKUP(B226,Kategóriák!$E$2:$F$111,2,FALSE))</f>
        <v/>
      </c>
      <c r="P226" s="83" t="str">
        <f>IF(OR(ISBLANK(B226), ISBLANK(F226)),"",IF($O226&gt;0,VLOOKUP(MAX($L226-1,'Életkor kategoriák'!I232),Kategóriák!$B$2:$I$111,6,FALSE),$M226))</f>
        <v/>
      </c>
      <c r="Q226" s="135" t="str">
        <f>IF(OR(ISBLANK(B226), ISBLANK(F226)),"",IF(AND(LEFT(B226,2)="OA",RIGHT(B226,2)="L4"),1900, IF($O226&gt;0,VLOOKUP(MIN($L226+1,'Életkor kategoriák'!J232),Kategóriák!$B$2:$I$111,7,FALSE),$N226)))</f>
        <v/>
      </c>
    </row>
    <row r="227" spans="1:17" customFormat="1" x14ac:dyDescent="0.2">
      <c r="A227" s="134"/>
      <c r="B227" s="83" t="str">
        <f>IF(A227 = "", "", VLOOKUP(A227,'1. Nevezési összesítő'!$A$3:$C$50,3,FALSE))</f>
        <v/>
      </c>
      <c r="C227" s="98"/>
      <c r="D227" s="98"/>
      <c r="E227" s="100"/>
      <c r="F227" s="105"/>
      <c r="G227" s="98"/>
      <c r="H227" s="83" t="str">
        <f t="shared" si="16"/>
        <v/>
      </c>
      <c r="I227" s="83" t="str">
        <f t="shared" si="17"/>
        <v/>
      </c>
      <c r="J227" s="83" t="str">
        <f t="shared" si="18"/>
        <v/>
      </c>
      <c r="K227" s="83" t="str">
        <f t="shared" si="19"/>
        <v/>
      </c>
      <c r="L227" s="83" t="str">
        <f>IF(OR(ISBLANK(B227), ISBLANK(F227)),"",INDEX(Kategóriák!$B$2:$E$111, MATCH(B227, Kategóriák!$E$2:$E$111, 0), 1))</f>
        <v/>
      </c>
      <c r="M227" s="83" t="str">
        <f>IF(OR(ISBLANK(B227), ISBLANK(F227)),"",VLOOKUP($L227,Kategóriák!$B$2:$I$111,6,FALSE))</f>
        <v/>
      </c>
      <c r="N227" s="83" t="str">
        <f>IF(OR(ISBLANK(B227), ISBLANK(F227)),"",VLOOKUP($L227,Kategóriák!$B$2:$I$111,7,FALSE))</f>
        <v/>
      </c>
      <c r="O227" s="83" t="str">
        <f>IF(OR(ISBLANK(B227), ISBLANK(F227)),"",VLOOKUP(B227,Kategóriák!$E$2:$F$111,2,FALSE))</f>
        <v/>
      </c>
      <c r="P227" s="83" t="str">
        <f>IF(OR(ISBLANK(B227), ISBLANK(F227)),"",IF($O227&gt;0,VLOOKUP(MAX($L227-1,'Életkor kategoriák'!I233),Kategóriák!$B$2:$I$111,6,FALSE),$M227))</f>
        <v/>
      </c>
      <c r="Q227" s="135" t="str">
        <f>IF(OR(ISBLANK(B227), ISBLANK(F227)),"",IF(AND(LEFT(B227,2)="OA",RIGHT(B227,2)="L4"),1900, IF($O227&gt;0,VLOOKUP(MIN($L227+1,'Életkor kategoriák'!J233),Kategóriák!$B$2:$I$111,7,FALSE),$N227)))</f>
        <v/>
      </c>
    </row>
    <row r="228" spans="1:17" customFormat="1" x14ac:dyDescent="0.2">
      <c r="A228" s="134"/>
      <c r="B228" s="83" t="str">
        <f>IF(A228 = "", "", VLOOKUP(A228,'1. Nevezési összesítő'!$A$3:$C$50,3,FALSE))</f>
        <v/>
      </c>
      <c r="C228" s="98"/>
      <c r="D228" s="98"/>
      <c r="E228" s="100"/>
      <c r="F228" s="105"/>
      <c r="G228" s="98"/>
      <c r="H228" s="83" t="str">
        <f t="shared" si="16"/>
        <v/>
      </c>
      <c r="I228" s="83" t="str">
        <f t="shared" si="17"/>
        <v/>
      </c>
      <c r="J228" s="83" t="str">
        <f t="shared" si="18"/>
        <v/>
      </c>
      <c r="K228" s="83" t="str">
        <f t="shared" si="19"/>
        <v/>
      </c>
      <c r="L228" s="83" t="str">
        <f>IF(OR(ISBLANK(B228), ISBLANK(F228)),"",INDEX(Kategóriák!$B$2:$E$111, MATCH(B228, Kategóriák!$E$2:$E$111, 0), 1))</f>
        <v/>
      </c>
      <c r="M228" s="83" t="str">
        <f>IF(OR(ISBLANK(B228), ISBLANK(F228)),"",VLOOKUP($L228,Kategóriák!$B$2:$I$111,6,FALSE))</f>
        <v/>
      </c>
      <c r="N228" s="83" t="str">
        <f>IF(OR(ISBLANK(B228), ISBLANK(F228)),"",VLOOKUP($L228,Kategóriák!$B$2:$I$111,7,FALSE))</f>
        <v/>
      </c>
      <c r="O228" s="83" t="str">
        <f>IF(OR(ISBLANK(B228), ISBLANK(F228)),"",VLOOKUP(B228,Kategóriák!$E$2:$F$111,2,FALSE))</f>
        <v/>
      </c>
      <c r="P228" s="83" t="str">
        <f>IF(OR(ISBLANK(B228), ISBLANK(F228)),"",IF($O228&gt;0,VLOOKUP(MAX($L228-1,'Életkor kategoriák'!I234),Kategóriák!$B$2:$I$111,6,FALSE),$M228))</f>
        <v/>
      </c>
      <c r="Q228" s="135" t="str">
        <f>IF(OR(ISBLANK(B228), ISBLANK(F228)),"",IF(AND(LEFT(B228,2)="OA",RIGHT(B228,2)="L4"),1900, IF($O228&gt;0,VLOOKUP(MIN($L228+1,'Életkor kategoriák'!J234),Kategóriák!$B$2:$I$111,7,FALSE),$N228)))</f>
        <v/>
      </c>
    </row>
    <row r="229" spans="1:17" customFormat="1" x14ac:dyDescent="0.2">
      <c r="A229" s="134"/>
      <c r="B229" s="83" t="str">
        <f>IF(A229 = "", "", VLOOKUP(A229,'1. Nevezési összesítő'!$A$3:$C$50,3,FALSE))</f>
        <v/>
      </c>
      <c r="C229" s="98"/>
      <c r="D229" s="98"/>
      <c r="E229" s="100"/>
      <c r="F229" s="105"/>
      <c r="G229" s="98"/>
      <c r="H229" s="83" t="str">
        <f t="shared" si="16"/>
        <v/>
      </c>
      <c r="I229" s="83" t="str">
        <f t="shared" si="17"/>
        <v/>
      </c>
      <c r="J229" s="83" t="str">
        <f t="shared" si="18"/>
        <v/>
      </c>
      <c r="K229" s="83" t="str">
        <f t="shared" si="19"/>
        <v/>
      </c>
      <c r="L229" s="83" t="str">
        <f>IF(OR(ISBLANK(B229), ISBLANK(F229)),"",INDEX(Kategóriák!$B$2:$E$111, MATCH(B229, Kategóriák!$E$2:$E$111, 0), 1))</f>
        <v/>
      </c>
      <c r="M229" s="83" t="str">
        <f>IF(OR(ISBLANK(B229), ISBLANK(F229)),"",VLOOKUP($L229,Kategóriák!$B$2:$I$111,6,FALSE))</f>
        <v/>
      </c>
      <c r="N229" s="83" t="str">
        <f>IF(OR(ISBLANK(B229), ISBLANK(F229)),"",VLOOKUP($L229,Kategóriák!$B$2:$I$111,7,FALSE))</f>
        <v/>
      </c>
      <c r="O229" s="83" t="str">
        <f>IF(OR(ISBLANK(B229), ISBLANK(F229)),"",VLOOKUP(B229,Kategóriák!$E$2:$F$111,2,FALSE))</f>
        <v/>
      </c>
      <c r="P229" s="83" t="str">
        <f>IF(OR(ISBLANK(B229), ISBLANK(F229)),"",IF($O229&gt;0,VLOOKUP(MAX($L229-1,'Életkor kategoriák'!I235),Kategóriák!$B$2:$I$111,6,FALSE),$M229))</f>
        <v/>
      </c>
      <c r="Q229" s="135" t="str">
        <f>IF(OR(ISBLANK(B229), ISBLANK(F229)),"",IF(AND(LEFT(B229,2)="OA",RIGHT(B229,2)="L4"),1900, IF($O229&gt;0,VLOOKUP(MIN($L229+1,'Életkor kategoriák'!J235),Kategóriák!$B$2:$I$111,7,FALSE),$N229)))</f>
        <v/>
      </c>
    </row>
    <row r="230" spans="1:17" customFormat="1" x14ac:dyDescent="0.2">
      <c r="A230" s="134"/>
      <c r="B230" s="83" t="str">
        <f>IF(A230 = "", "", VLOOKUP(A230,'1. Nevezési összesítő'!$A$3:$C$50,3,FALSE))</f>
        <v/>
      </c>
      <c r="C230" s="98"/>
      <c r="D230" s="98"/>
      <c r="E230" s="100"/>
      <c r="F230" s="105"/>
      <c r="G230" s="98"/>
      <c r="H230" s="83" t="str">
        <f t="shared" si="16"/>
        <v/>
      </c>
      <c r="I230" s="83" t="str">
        <f t="shared" si="17"/>
        <v/>
      </c>
      <c r="J230" s="83" t="str">
        <f t="shared" si="18"/>
        <v/>
      </c>
      <c r="K230" s="83" t="str">
        <f t="shared" si="19"/>
        <v/>
      </c>
      <c r="L230" s="83" t="str">
        <f>IF(OR(ISBLANK(B230), ISBLANK(F230)),"",INDEX(Kategóriák!$B$2:$E$111, MATCH(B230, Kategóriák!$E$2:$E$111, 0), 1))</f>
        <v/>
      </c>
      <c r="M230" s="83" t="str">
        <f>IF(OR(ISBLANK(B230), ISBLANK(F230)),"",VLOOKUP($L230,Kategóriák!$B$2:$I$111,6,FALSE))</f>
        <v/>
      </c>
      <c r="N230" s="83" t="str">
        <f>IF(OR(ISBLANK(B230), ISBLANK(F230)),"",VLOOKUP($L230,Kategóriák!$B$2:$I$111,7,FALSE))</f>
        <v/>
      </c>
      <c r="O230" s="83" t="str">
        <f>IF(OR(ISBLANK(B230), ISBLANK(F230)),"",VLOOKUP(B230,Kategóriák!$E$2:$F$111,2,FALSE))</f>
        <v/>
      </c>
      <c r="P230" s="83" t="str">
        <f>IF(OR(ISBLANK(B230), ISBLANK(F230)),"",IF($O230&gt;0,VLOOKUP(MAX($L230-1,'Életkor kategoriák'!I236),Kategóriák!$B$2:$I$111,6,FALSE),$M230))</f>
        <v/>
      </c>
      <c r="Q230" s="135" t="str">
        <f>IF(OR(ISBLANK(B230), ISBLANK(F230)),"",IF(AND(LEFT(B230,2)="OA",RIGHT(B230,2)="L4"),1900, IF($O230&gt;0,VLOOKUP(MIN($L230+1,'Életkor kategoriák'!J236),Kategóriák!$B$2:$I$111,7,FALSE),$N230)))</f>
        <v/>
      </c>
    </row>
    <row r="231" spans="1:17" customFormat="1" x14ac:dyDescent="0.2">
      <c r="A231" s="134"/>
      <c r="B231" s="83" t="str">
        <f>IF(A231 = "", "", VLOOKUP(A231,'1. Nevezési összesítő'!$A$3:$C$50,3,FALSE))</f>
        <v/>
      </c>
      <c r="C231" s="98"/>
      <c r="D231" s="98"/>
      <c r="E231" s="100"/>
      <c r="F231" s="105"/>
      <c r="G231" s="98"/>
      <c r="H231" s="83" t="str">
        <f t="shared" si="16"/>
        <v/>
      </c>
      <c r="I231" s="83" t="str">
        <f t="shared" si="17"/>
        <v/>
      </c>
      <c r="J231" s="83" t="str">
        <f t="shared" si="18"/>
        <v/>
      </c>
      <c r="K231" s="83" t="str">
        <f t="shared" si="19"/>
        <v/>
      </c>
      <c r="L231" s="83" t="str">
        <f>IF(OR(ISBLANK(B231), ISBLANK(F231)),"",INDEX(Kategóriák!$B$2:$E$111, MATCH(B231, Kategóriák!$E$2:$E$111, 0), 1))</f>
        <v/>
      </c>
      <c r="M231" s="83" t="str">
        <f>IF(OR(ISBLANK(B231), ISBLANK(F231)),"",VLOOKUP($L231,Kategóriák!$B$2:$I$111,6,FALSE))</f>
        <v/>
      </c>
      <c r="N231" s="83" t="str">
        <f>IF(OR(ISBLANK(B231), ISBLANK(F231)),"",VLOOKUP($L231,Kategóriák!$B$2:$I$111,7,FALSE))</f>
        <v/>
      </c>
      <c r="O231" s="83" t="str">
        <f>IF(OR(ISBLANK(B231), ISBLANK(F231)),"",VLOOKUP(B231,Kategóriák!$E$2:$F$111,2,FALSE))</f>
        <v/>
      </c>
      <c r="P231" s="83" t="str">
        <f>IF(OR(ISBLANK(B231), ISBLANK(F231)),"",IF($O231&gt;0,VLOOKUP(MAX($L231-1,'Életkor kategoriák'!I237),Kategóriák!$B$2:$I$111,6,FALSE),$M231))</f>
        <v/>
      </c>
      <c r="Q231" s="135" t="str">
        <f>IF(OR(ISBLANK(B231), ISBLANK(F231)),"",IF(AND(LEFT(B231,2)="OA",RIGHT(B231,2)="L4"),1900, IF($O231&gt;0,VLOOKUP(MIN($L231+1,'Életkor kategoriák'!J237),Kategóriák!$B$2:$I$111,7,FALSE),$N231)))</f>
        <v/>
      </c>
    </row>
    <row r="232" spans="1:17" customFormat="1" x14ac:dyDescent="0.2">
      <c r="A232" s="134"/>
      <c r="B232" s="83" t="str">
        <f>IF(A232 = "", "", VLOOKUP(A232,'1. Nevezési összesítő'!$A$3:$C$50,3,FALSE))</f>
        <v/>
      </c>
      <c r="C232" s="98"/>
      <c r="D232" s="98"/>
      <c r="E232" s="100"/>
      <c r="F232" s="105"/>
      <c r="G232" s="98"/>
      <c r="H232" s="83" t="str">
        <f t="shared" si="16"/>
        <v/>
      </c>
      <c r="I232" s="83" t="str">
        <f t="shared" si="17"/>
        <v/>
      </c>
      <c r="J232" s="83" t="str">
        <f t="shared" si="18"/>
        <v/>
      </c>
      <c r="K232" s="83" t="str">
        <f t="shared" si="19"/>
        <v/>
      </c>
      <c r="L232" s="83" t="str">
        <f>IF(OR(ISBLANK(B232), ISBLANK(F232)),"",INDEX(Kategóriák!$B$2:$E$111, MATCH(B232, Kategóriák!$E$2:$E$111, 0), 1))</f>
        <v/>
      </c>
      <c r="M232" s="83" t="str">
        <f>IF(OR(ISBLANK(B232), ISBLANK(F232)),"",VLOOKUP($L232,Kategóriák!$B$2:$I$111,6,FALSE))</f>
        <v/>
      </c>
      <c r="N232" s="83" t="str">
        <f>IF(OR(ISBLANK(B232), ISBLANK(F232)),"",VLOOKUP($L232,Kategóriák!$B$2:$I$111,7,FALSE))</f>
        <v/>
      </c>
      <c r="O232" s="83" t="str">
        <f>IF(OR(ISBLANK(B232), ISBLANK(F232)),"",VLOOKUP(B232,Kategóriák!$E$2:$F$111,2,FALSE))</f>
        <v/>
      </c>
      <c r="P232" s="83" t="str">
        <f>IF(OR(ISBLANK(B232), ISBLANK(F232)),"",IF($O232&gt;0,VLOOKUP(MAX($L232-1,'Életkor kategoriák'!I238),Kategóriák!$B$2:$I$111,6,FALSE),$M232))</f>
        <v/>
      </c>
      <c r="Q232" s="135" t="str">
        <f>IF(OR(ISBLANK(B232), ISBLANK(F232)),"",IF(AND(LEFT(B232,2)="OA",RIGHT(B232,2)="L4"),1900, IF($O232&gt;0,VLOOKUP(MIN($L232+1,'Életkor kategoriák'!J238),Kategóriák!$B$2:$I$111,7,FALSE),$N232)))</f>
        <v/>
      </c>
    </row>
    <row r="233" spans="1:17" customFormat="1" x14ac:dyDescent="0.2">
      <c r="A233" s="134"/>
      <c r="B233" s="83" t="str">
        <f>IF(A233 = "", "", VLOOKUP(A233,'1. Nevezési összesítő'!$A$3:$C$50,3,FALSE))</f>
        <v/>
      </c>
      <c r="C233" s="98"/>
      <c r="D233" s="98"/>
      <c r="E233" s="100"/>
      <c r="F233" s="105"/>
      <c r="G233" s="98"/>
      <c r="H233" s="83" t="str">
        <f t="shared" si="16"/>
        <v/>
      </c>
      <c r="I233" s="83" t="str">
        <f t="shared" si="17"/>
        <v/>
      </c>
      <c r="J233" s="83" t="str">
        <f t="shared" si="18"/>
        <v/>
      </c>
      <c r="K233" s="83" t="str">
        <f t="shared" si="19"/>
        <v/>
      </c>
      <c r="L233" s="83" t="str">
        <f>IF(OR(ISBLANK(B233), ISBLANK(F233)),"",INDEX(Kategóriák!$B$2:$E$111, MATCH(B233, Kategóriák!$E$2:$E$111, 0), 1))</f>
        <v/>
      </c>
      <c r="M233" s="83" t="str">
        <f>IF(OR(ISBLANK(B233), ISBLANK(F233)),"",VLOOKUP($L233,Kategóriák!$B$2:$I$111,6,FALSE))</f>
        <v/>
      </c>
      <c r="N233" s="83" t="str">
        <f>IF(OR(ISBLANK(B233), ISBLANK(F233)),"",VLOOKUP($L233,Kategóriák!$B$2:$I$111,7,FALSE))</f>
        <v/>
      </c>
      <c r="O233" s="83" t="str">
        <f>IF(OR(ISBLANK(B233), ISBLANK(F233)),"",VLOOKUP(B233,Kategóriák!$E$2:$F$111,2,FALSE))</f>
        <v/>
      </c>
      <c r="P233" s="83" t="str">
        <f>IF(OR(ISBLANK(B233), ISBLANK(F233)),"",IF($O233&gt;0,VLOOKUP(MAX($L233-1,'Életkor kategoriák'!I239),Kategóriák!$B$2:$I$111,6,FALSE),$M233))</f>
        <v/>
      </c>
      <c r="Q233" s="135" t="str">
        <f>IF(OR(ISBLANK(B233), ISBLANK(F233)),"",IF(AND(LEFT(B233,2)="OA",RIGHT(B233,2)="L4"),1900, IF($O233&gt;0,VLOOKUP(MIN($L233+1,'Életkor kategoriák'!J239),Kategóriák!$B$2:$I$111,7,FALSE),$N233)))</f>
        <v/>
      </c>
    </row>
    <row r="234" spans="1:17" customFormat="1" x14ac:dyDescent="0.2">
      <c r="A234" s="134"/>
      <c r="B234" s="83" t="str">
        <f>IF(A234 = "", "", VLOOKUP(A234,'1. Nevezési összesítő'!$A$3:$C$50,3,FALSE))</f>
        <v/>
      </c>
      <c r="C234" s="98"/>
      <c r="D234" s="98"/>
      <c r="E234" s="100"/>
      <c r="F234" s="105"/>
      <c r="G234" s="98"/>
      <c r="H234" s="83" t="str">
        <f t="shared" si="16"/>
        <v/>
      </c>
      <c r="I234" s="83" t="str">
        <f t="shared" si="17"/>
        <v/>
      </c>
      <c r="J234" s="83" t="str">
        <f t="shared" si="18"/>
        <v/>
      </c>
      <c r="K234" s="83" t="str">
        <f t="shared" si="19"/>
        <v/>
      </c>
      <c r="L234" s="83" t="str">
        <f>IF(OR(ISBLANK(B234), ISBLANK(F234)),"",INDEX(Kategóriák!$B$2:$E$111, MATCH(B234, Kategóriák!$E$2:$E$111, 0), 1))</f>
        <v/>
      </c>
      <c r="M234" s="83" t="str">
        <f>IF(OR(ISBLANK(B234), ISBLANK(F234)),"",VLOOKUP($L234,Kategóriák!$B$2:$I$111,6,FALSE))</f>
        <v/>
      </c>
      <c r="N234" s="83" t="str">
        <f>IF(OR(ISBLANK(B234), ISBLANK(F234)),"",VLOOKUP($L234,Kategóriák!$B$2:$I$111,7,FALSE))</f>
        <v/>
      </c>
      <c r="O234" s="83" t="str">
        <f>IF(OR(ISBLANK(B234), ISBLANK(F234)),"",VLOOKUP(B234,Kategóriák!$E$2:$F$111,2,FALSE))</f>
        <v/>
      </c>
      <c r="P234" s="83" t="str">
        <f>IF(OR(ISBLANK(B234), ISBLANK(F234)),"",IF($O234&gt;0,VLOOKUP(MAX($L234-1,'Életkor kategoriák'!I240),Kategóriák!$B$2:$I$111,6,FALSE),$M234))</f>
        <v/>
      </c>
      <c r="Q234" s="135" t="str">
        <f>IF(OR(ISBLANK(B234), ISBLANK(F234)),"",IF(AND(LEFT(B234,2)="OA",RIGHT(B234,2)="L4"),1900, IF($O234&gt;0,VLOOKUP(MIN($L234+1,'Életkor kategoriák'!J240),Kategóriák!$B$2:$I$111,7,FALSE),$N234)))</f>
        <v/>
      </c>
    </row>
    <row r="235" spans="1:17" customFormat="1" x14ac:dyDescent="0.2">
      <c r="A235" s="134"/>
      <c r="B235" s="83" t="str">
        <f>IF(A235 = "", "", VLOOKUP(A235,'1. Nevezési összesítő'!$A$3:$C$50,3,FALSE))</f>
        <v/>
      </c>
      <c r="C235" s="98"/>
      <c r="D235" s="98"/>
      <c r="E235" s="100"/>
      <c r="F235" s="105"/>
      <c r="G235" s="98"/>
      <c r="H235" s="83" t="str">
        <f t="shared" si="16"/>
        <v/>
      </c>
      <c r="I235" s="83" t="str">
        <f t="shared" si="17"/>
        <v/>
      </c>
      <c r="J235" s="83" t="str">
        <f t="shared" si="18"/>
        <v/>
      </c>
      <c r="K235" s="83" t="str">
        <f t="shared" si="19"/>
        <v/>
      </c>
      <c r="L235" s="83" t="str">
        <f>IF(OR(ISBLANK(B235), ISBLANK(F235)),"",INDEX(Kategóriák!$B$2:$E$111, MATCH(B235, Kategóriák!$E$2:$E$111, 0), 1))</f>
        <v/>
      </c>
      <c r="M235" s="83" t="str">
        <f>IF(OR(ISBLANK(B235), ISBLANK(F235)),"",VLOOKUP($L235,Kategóriák!$B$2:$I$111,6,FALSE))</f>
        <v/>
      </c>
      <c r="N235" s="83" t="str">
        <f>IF(OR(ISBLANK(B235), ISBLANK(F235)),"",VLOOKUP($L235,Kategóriák!$B$2:$I$111,7,FALSE))</f>
        <v/>
      </c>
      <c r="O235" s="83" t="str">
        <f>IF(OR(ISBLANK(B235), ISBLANK(F235)),"",VLOOKUP(B235,Kategóriák!$E$2:$F$111,2,FALSE))</f>
        <v/>
      </c>
      <c r="P235" s="83" t="str">
        <f>IF(OR(ISBLANK(B235), ISBLANK(F235)),"",IF($O235&gt;0,VLOOKUP(MAX($L235-1,'Életkor kategoriák'!I241),Kategóriák!$B$2:$I$111,6,FALSE),$M235))</f>
        <v/>
      </c>
      <c r="Q235" s="135" t="str">
        <f>IF(OR(ISBLANK(B235), ISBLANK(F235)),"",IF(AND(LEFT(B235,2)="OA",RIGHT(B235,2)="L4"),1900, IF($O235&gt;0,VLOOKUP(MIN($L235+1,'Életkor kategoriák'!J241),Kategóriák!$B$2:$I$111,7,FALSE),$N235)))</f>
        <v/>
      </c>
    </row>
    <row r="236" spans="1:17" customFormat="1" x14ac:dyDescent="0.2">
      <c r="A236" s="134"/>
      <c r="B236" s="83" t="str">
        <f>IF(A236 = "", "", VLOOKUP(A236,'1. Nevezési összesítő'!$A$3:$C$50,3,FALSE))</f>
        <v/>
      </c>
      <c r="C236" s="98"/>
      <c r="D236" s="98"/>
      <c r="E236" s="100"/>
      <c r="F236" s="105"/>
      <c r="G236" s="98"/>
      <c r="H236" s="83" t="str">
        <f t="shared" si="16"/>
        <v/>
      </c>
      <c r="I236" s="83" t="str">
        <f t="shared" si="17"/>
        <v/>
      </c>
      <c r="J236" s="83" t="str">
        <f t="shared" si="18"/>
        <v/>
      </c>
      <c r="K236" s="83" t="str">
        <f t="shared" si="19"/>
        <v/>
      </c>
      <c r="L236" s="83" t="str">
        <f>IF(OR(ISBLANK(B236), ISBLANK(F236)),"",INDEX(Kategóriák!$B$2:$E$111, MATCH(B236, Kategóriák!$E$2:$E$111, 0), 1))</f>
        <v/>
      </c>
      <c r="M236" s="83" t="str">
        <f>IF(OR(ISBLANK(B236), ISBLANK(F236)),"",VLOOKUP($L236,Kategóriák!$B$2:$I$111,6,FALSE))</f>
        <v/>
      </c>
      <c r="N236" s="83" t="str">
        <f>IF(OR(ISBLANK(B236), ISBLANK(F236)),"",VLOOKUP($L236,Kategóriák!$B$2:$I$111,7,FALSE))</f>
        <v/>
      </c>
      <c r="O236" s="83" t="str">
        <f>IF(OR(ISBLANK(B236), ISBLANK(F236)),"",VLOOKUP(B236,Kategóriák!$E$2:$F$111,2,FALSE))</f>
        <v/>
      </c>
      <c r="P236" s="83" t="str">
        <f>IF(OR(ISBLANK(B236), ISBLANK(F236)),"",IF($O236&gt;0,VLOOKUP(MAX($L236-1,'Életkor kategoriák'!I242),Kategóriák!$B$2:$I$111,6,FALSE),$M236))</f>
        <v/>
      </c>
      <c r="Q236" s="135" t="str">
        <f>IF(OR(ISBLANK(B236), ISBLANK(F236)),"",IF(AND(LEFT(B236,2)="OA",RIGHT(B236,2)="L4"),1900, IF($O236&gt;0,VLOOKUP(MIN($L236+1,'Életkor kategoriák'!J242),Kategóriák!$B$2:$I$111,7,FALSE),$N236)))</f>
        <v/>
      </c>
    </row>
    <row r="237" spans="1:17" customFormat="1" x14ac:dyDescent="0.2">
      <c r="A237" s="134"/>
      <c r="B237" s="83" t="str">
        <f>IF(A237 = "", "", VLOOKUP(A237,'1. Nevezési összesítő'!$A$3:$C$50,3,FALSE))</f>
        <v/>
      </c>
      <c r="C237" s="98"/>
      <c r="D237" s="98"/>
      <c r="E237" s="100"/>
      <c r="F237" s="105"/>
      <c r="G237" s="98"/>
      <c r="H237" s="83" t="str">
        <f t="shared" si="16"/>
        <v/>
      </c>
      <c r="I237" s="83" t="str">
        <f t="shared" si="17"/>
        <v/>
      </c>
      <c r="J237" s="83" t="str">
        <f t="shared" si="18"/>
        <v/>
      </c>
      <c r="K237" s="83" t="str">
        <f t="shared" si="19"/>
        <v/>
      </c>
      <c r="L237" s="83" t="str">
        <f>IF(OR(ISBLANK(B237), ISBLANK(F237)),"",INDEX(Kategóriák!$B$2:$E$111, MATCH(B237, Kategóriák!$E$2:$E$111, 0), 1))</f>
        <v/>
      </c>
      <c r="M237" s="83" t="str">
        <f>IF(OR(ISBLANK(B237), ISBLANK(F237)),"",VLOOKUP($L237,Kategóriák!$B$2:$I$111,6,FALSE))</f>
        <v/>
      </c>
      <c r="N237" s="83" t="str">
        <f>IF(OR(ISBLANK(B237), ISBLANK(F237)),"",VLOOKUP($L237,Kategóriák!$B$2:$I$111,7,FALSE))</f>
        <v/>
      </c>
      <c r="O237" s="83" t="str">
        <f>IF(OR(ISBLANK(B237), ISBLANK(F237)),"",VLOOKUP(B237,Kategóriák!$E$2:$F$111,2,FALSE))</f>
        <v/>
      </c>
      <c r="P237" s="83" t="str">
        <f>IF(OR(ISBLANK(B237), ISBLANK(F237)),"",IF($O237&gt;0,VLOOKUP(MAX($L237-1,'Életkor kategoriák'!I243),Kategóriák!$B$2:$I$111,6,FALSE),$M237))</f>
        <v/>
      </c>
      <c r="Q237" s="135" t="str">
        <f>IF(OR(ISBLANK(B237), ISBLANK(F237)),"",IF(AND(LEFT(B237,2)="OA",RIGHT(B237,2)="L4"),1900, IF($O237&gt;0,VLOOKUP(MIN($L237+1,'Életkor kategoriák'!J243),Kategóriák!$B$2:$I$111,7,FALSE),$N237)))</f>
        <v/>
      </c>
    </row>
    <row r="238" spans="1:17" customFormat="1" x14ac:dyDescent="0.2">
      <c r="A238" s="134"/>
      <c r="B238" s="83" t="str">
        <f>IF(A238 = "", "", VLOOKUP(A238,'1. Nevezési összesítő'!$A$3:$C$50,3,FALSE))</f>
        <v/>
      </c>
      <c r="C238" s="98"/>
      <c r="D238" s="98"/>
      <c r="E238" s="100"/>
      <c r="F238" s="105"/>
      <c r="G238" s="98"/>
      <c r="H238" s="83" t="str">
        <f t="shared" si="16"/>
        <v/>
      </c>
      <c r="I238" s="83" t="str">
        <f t="shared" si="17"/>
        <v/>
      </c>
      <c r="J238" s="83" t="str">
        <f t="shared" si="18"/>
        <v/>
      </c>
      <c r="K238" s="83" t="str">
        <f t="shared" si="19"/>
        <v/>
      </c>
      <c r="L238" s="83" t="str">
        <f>IF(OR(ISBLANK(B238), ISBLANK(F238)),"",INDEX(Kategóriák!$B$2:$E$111, MATCH(B238, Kategóriák!$E$2:$E$111, 0), 1))</f>
        <v/>
      </c>
      <c r="M238" s="83" t="str">
        <f>IF(OR(ISBLANK(B238), ISBLANK(F238)),"",VLOOKUP($L238,Kategóriák!$B$2:$I$111,6,FALSE))</f>
        <v/>
      </c>
      <c r="N238" s="83" t="str">
        <f>IF(OR(ISBLANK(B238), ISBLANK(F238)),"",VLOOKUP($L238,Kategóriák!$B$2:$I$111,7,FALSE))</f>
        <v/>
      </c>
      <c r="O238" s="83" t="str">
        <f>IF(OR(ISBLANK(B238), ISBLANK(F238)),"",VLOOKUP(B238,Kategóriák!$E$2:$F$111,2,FALSE))</f>
        <v/>
      </c>
      <c r="P238" s="83" t="str">
        <f>IF(OR(ISBLANK(B238), ISBLANK(F238)),"",IF($O238&gt;0,VLOOKUP(MAX($L238-1,'Életkor kategoriák'!I244),Kategóriák!$B$2:$I$111,6,FALSE),$M238))</f>
        <v/>
      </c>
      <c r="Q238" s="135" t="str">
        <f>IF(OR(ISBLANK(B238), ISBLANK(F238)),"",IF(AND(LEFT(B238,2)="OA",RIGHT(B238,2)="L4"),1900, IF($O238&gt;0,VLOOKUP(MIN($L238+1,'Életkor kategoriák'!J244),Kategóriák!$B$2:$I$111,7,FALSE),$N238)))</f>
        <v/>
      </c>
    </row>
    <row r="239" spans="1:17" customFormat="1" x14ac:dyDescent="0.2">
      <c r="A239" s="134"/>
      <c r="B239" s="83" t="str">
        <f>IF(A239 = "", "", VLOOKUP(A239,'1. Nevezési összesítő'!$A$3:$C$50,3,FALSE))</f>
        <v/>
      </c>
      <c r="C239" s="98"/>
      <c r="D239" s="98"/>
      <c r="E239" s="100"/>
      <c r="F239" s="105"/>
      <c r="G239" s="98"/>
      <c r="H239" s="83" t="str">
        <f t="shared" si="16"/>
        <v/>
      </c>
      <c r="I239" s="83" t="str">
        <f t="shared" si="17"/>
        <v/>
      </c>
      <c r="J239" s="83" t="str">
        <f t="shared" si="18"/>
        <v/>
      </c>
      <c r="K239" s="83" t="str">
        <f t="shared" si="19"/>
        <v/>
      </c>
      <c r="L239" s="83" t="str">
        <f>IF(OR(ISBLANK(B239), ISBLANK(F239)),"",INDEX(Kategóriák!$B$2:$E$111, MATCH(B239, Kategóriák!$E$2:$E$111, 0), 1))</f>
        <v/>
      </c>
      <c r="M239" s="83" t="str">
        <f>IF(OR(ISBLANK(B239), ISBLANK(F239)),"",VLOOKUP($L239,Kategóriák!$B$2:$I$111,6,FALSE))</f>
        <v/>
      </c>
      <c r="N239" s="83" t="str">
        <f>IF(OR(ISBLANK(B239), ISBLANK(F239)),"",VLOOKUP($L239,Kategóriák!$B$2:$I$111,7,FALSE))</f>
        <v/>
      </c>
      <c r="O239" s="83" t="str">
        <f>IF(OR(ISBLANK(B239), ISBLANK(F239)),"",VLOOKUP(B239,Kategóriák!$E$2:$F$111,2,FALSE))</f>
        <v/>
      </c>
      <c r="P239" s="83" t="str">
        <f>IF(OR(ISBLANK(B239), ISBLANK(F239)),"",IF($O239&gt;0,VLOOKUP(MAX($L239-1,'Életkor kategoriák'!I245),Kategóriák!$B$2:$I$111,6,FALSE),$M239))</f>
        <v/>
      </c>
      <c r="Q239" s="135" t="str">
        <f>IF(OR(ISBLANK(B239), ISBLANK(F239)),"",IF(AND(LEFT(B239,2)="OA",RIGHT(B239,2)="L4"),1900, IF($O239&gt;0,VLOOKUP(MIN($L239+1,'Életkor kategoriák'!J245),Kategóriák!$B$2:$I$111,7,FALSE),$N239)))</f>
        <v/>
      </c>
    </row>
    <row r="240" spans="1:17" customFormat="1" x14ac:dyDescent="0.2">
      <c r="A240" s="134"/>
      <c r="B240" s="83" t="str">
        <f>IF(A240 = "", "", VLOOKUP(A240,'1. Nevezési összesítő'!$A$3:$C$50,3,FALSE))</f>
        <v/>
      </c>
      <c r="C240" s="98"/>
      <c r="D240" s="98"/>
      <c r="E240" s="100"/>
      <c r="F240" s="105"/>
      <c r="G240" s="98"/>
      <c r="H240" s="83" t="str">
        <f t="shared" si="16"/>
        <v/>
      </c>
      <c r="I240" s="83" t="str">
        <f t="shared" si="17"/>
        <v/>
      </c>
      <c r="J240" s="83" t="str">
        <f t="shared" si="18"/>
        <v/>
      </c>
      <c r="K240" s="83" t="str">
        <f t="shared" si="19"/>
        <v/>
      </c>
      <c r="L240" s="83" t="str">
        <f>IF(OR(ISBLANK(B240), ISBLANK(F240)),"",INDEX(Kategóriák!$B$2:$E$111, MATCH(B240, Kategóriák!$E$2:$E$111, 0), 1))</f>
        <v/>
      </c>
      <c r="M240" s="83" t="str">
        <f>IF(OR(ISBLANK(B240), ISBLANK(F240)),"",VLOOKUP($L240,Kategóriák!$B$2:$I$111,6,FALSE))</f>
        <v/>
      </c>
      <c r="N240" s="83" t="str">
        <f>IF(OR(ISBLANK(B240), ISBLANK(F240)),"",VLOOKUP($L240,Kategóriák!$B$2:$I$111,7,FALSE))</f>
        <v/>
      </c>
      <c r="O240" s="83" t="str">
        <f>IF(OR(ISBLANK(B240), ISBLANK(F240)),"",VLOOKUP(B240,Kategóriák!$E$2:$F$111,2,FALSE))</f>
        <v/>
      </c>
      <c r="P240" s="83" t="str">
        <f>IF(OR(ISBLANK(B240), ISBLANK(F240)),"",IF($O240&gt;0,VLOOKUP(MAX($L240-1,'Életkor kategoriák'!I246),Kategóriák!$B$2:$I$111,6,FALSE),$M240))</f>
        <v/>
      </c>
      <c r="Q240" s="135" t="str">
        <f>IF(OR(ISBLANK(B240), ISBLANK(F240)),"",IF(AND(LEFT(B240,2)="OA",RIGHT(B240,2)="L4"),1900, IF($O240&gt;0,VLOOKUP(MIN($L240+1,'Életkor kategoriák'!J246),Kategóriák!$B$2:$I$111,7,FALSE),$N240)))</f>
        <v/>
      </c>
    </row>
    <row r="241" spans="1:17" customFormat="1" x14ac:dyDescent="0.2">
      <c r="A241" s="134"/>
      <c r="B241" s="83" t="str">
        <f>IF(A241 = "", "", VLOOKUP(A241,'1. Nevezési összesítő'!$A$3:$C$50,3,FALSE))</f>
        <v/>
      </c>
      <c r="C241" s="98"/>
      <c r="D241" s="98"/>
      <c r="E241" s="100"/>
      <c r="F241" s="105"/>
      <c r="G241" s="98"/>
      <c r="H241" s="83" t="str">
        <f t="shared" si="16"/>
        <v/>
      </c>
      <c r="I241" s="83" t="str">
        <f t="shared" si="17"/>
        <v/>
      </c>
      <c r="J241" s="83" t="str">
        <f t="shared" si="18"/>
        <v/>
      </c>
      <c r="K241" s="83" t="str">
        <f t="shared" si="19"/>
        <v/>
      </c>
      <c r="L241" s="83" t="str">
        <f>IF(OR(ISBLANK(B241), ISBLANK(F241)),"",INDEX(Kategóriák!$B$2:$E$111, MATCH(B241, Kategóriák!$E$2:$E$111, 0), 1))</f>
        <v/>
      </c>
      <c r="M241" s="83" t="str">
        <f>IF(OR(ISBLANK(B241), ISBLANK(F241)),"",VLOOKUP($L241,Kategóriák!$B$2:$I$111,6,FALSE))</f>
        <v/>
      </c>
      <c r="N241" s="83" t="str">
        <f>IF(OR(ISBLANK(B241), ISBLANK(F241)),"",VLOOKUP($L241,Kategóriák!$B$2:$I$111,7,FALSE))</f>
        <v/>
      </c>
      <c r="O241" s="83" t="str">
        <f>IF(OR(ISBLANK(B241), ISBLANK(F241)),"",VLOOKUP(B241,Kategóriák!$E$2:$F$111,2,FALSE))</f>
        <v/>
      </c>
      <c r="P241" s="83" t="str">
        <f>IF(OR(ISBLANK(B241), ISBLANK(F241)),"",IF($O241&gt;0,VLOOKUP(MAX($L241-1,'Életkor kategoriák'!I247),Kategóriák!$B$2:$I$111,6,FALSE),$M241))</f>
        <v/>
      </c>
      <c r="Q241" s="135" t="str">
        <f>IF(OR(ISBLANK(B241), ISBLANK(F241)),"",IF(AND(LEFT(B241,2)="OA",RIGHT(B241,2)="L4"),1900, IF($O241&gt;0,VLOOKUP(MIN($L241+1,'Életkor kategoriák'!J247),Kategóriák!$B$2:$I$111,7,FALSE),$N241)))</f>
        <v/>
      </c>
    </row>
    <row r="242" spans="1:17" customFormat="1" x14ac:dyDescent="0.2">
      <c r="A242" s="134"/>
      <c r="B242" s="83" t="str">
        <f>IF(A242 = "", "", VLOOKUP(A242,'1. Nevezési összesítő'!$A$3:$C$50,3,FALSE))</f>
        <v/>
      </c>
      <c r="C242" s="98"/>
      <c r="D242" s="98"/>
      <c r="E242" s="100"/>
      <c r="F242" s="105"/>
      <c r="G242" s="98"/>
      <c r="H242" s="83" t="str">
        <f t="shared" si="16"/>
        <v/>
      </c>
      <c r="I242" s="83" t="str">
        <f t="shared" si="17"/>
        <v/>
      </c>
      <c r="J242" s="83" t="str">
        <f t="shared" si="18"/>
        <v/>
      </c>
      <c r="K242" s="83" t="str">
        <f t="shared" si="19"/>
        <v/>
      </c>
      <c r="L242" s="83" t="str">
        <f>IF(OR(ISBLANK(B242), ISBLANK(F242)),"",INDEX(Kategóriák!$B$2:$E$111, MATCH(B242, Kategóriák!$E$2:$E$111, 0), 1))</f>
        <v/>
      </c>
      <c r="M242" s="83" t="str">
        <f>IF(OR(ISBLANK(B242), ISBLANK(F242)),"",VLOOKUP($L242,Kategóriák!$B$2:$I$111,6,FALSE))</f>
        <v/>
      </c>
      <c r="N242" s="83" t="str">
        <f>IF(OR(ISBLANK(B242), ISBLANK(F242)),"",VLOOKUP($L242,Kategóriák!$B$2:$I$111,7,FALSE))</f>
        <v/>
      </c>
      <c r="O242" s="83" t="str">
        <f>IF(OR(ISBLANK(B242), ISBLANK(F242)),"",VLOOKUP(B242,Kategóriák!$E$2:$F$111,2,FALSE))</f>
        <v/>
      </c>
      <c r="P242" s="83" t="str">
        <f>IF(OR(ISBLANK(B242), ISBLANK(F242)),"",IF($O242&gt;0,VLOOKUP(MAX($L242-1,'Életkor kategoriák'!I248),Kategóriák!$B$2:$I$111,6,FALSE),$M242))</f>
        <v/>
      </c>
      <c r="Q242" s="135" t="str">
        <f>IF(OR(ISBLANK(B242), ISBLANK(F242)),"",IF(AND(LEFT(B242,2)="OA",RIGHT(B242,2)="L4"),1900, IF($O242&gt;0,VLOOKUP(MIN($L242+1,'Életkor kategoriák'!J248),Kategóriák!$B$2:$I$111,7,FALSE),$N242)))</f>
        <v/>
      </c>
    </row>
    <row r="243" spans="1:17" customFormat="1" x14ac:dyDescent="0.2">
      <c r="A243" s="134"/>
      <c r="B243" s="83" t="str">
        <f>IF(A243 = "", "", VLOOKUP(A243,'1. Nevezési összesítő'!$A$3:$C$50,3,FALSE))</f>
        <v/>
      </c>
      <c r="C243" s="98"/>
      <c r="D243" s="98"/>
      <c r="E243" s="100"/>
      <c r="F243" s="105"/>
      <c r="G243" s="98"/>
      <c r="H243" s="83" t="str">
        <f t="shared" si="16"/>
        <v/>
      </c>
      <c r="I243" s="83" t="str">
        <f t="shared" si="17"/>
        <v/>
      </c>
      <c r="J243" s="83" t="str">
        <f t="shared" si="18"/>
        <v/>
      </c>
      <c r="K243" s="83" t="str">
        <f t="shared" si="19"/>
        <v/>
      </c>
      <c r="L243" s="83" t="str">
        <f>IF(OR(ISBLANK(B243), ISBLANK(F243)),"",INDEX(Kategóriák!$B$2:$E$111, MATCH(B243, Kategóriák!$E$2:$E$111, 0), 1))</f>
        <v/>
      </c>
      <c r="M243" s="83" t="str">
        <f>IF(OR(ISBLANK(B243), ISBLANK(F243)),"",VLOOKUP($L243,Kategóriák!$B$2:$I$111,6,FALSE))</f>
        <v/>
      </c>
      <c r="N243" s="83" t="str">
        <f>IF(OR(ISBLANK(B243), ISBLANK(F243)),"",VLOOKUP($L243,Kategóriák!$B$2:$I$111,7,FALSE))</f>
        <v/>
      </c>
      <c r="O243" s="83" t="str">
        <f>IF(OR(ISBLANK(B243), ISBLANK(F243)),"",VLOOKUP(B243,Kategóriák!$E$2:$F$111,2,FALSE))</f>
        <v/>
      </c>
      <c r="P243" s="83" t="str">
        <f>IF(OR(ISBLANK(B243), ISBLANK(F243)),"",IF($O243&gt;0,VLOOKUP(MAX($L243-1,'Életkor kategoriák'!I249),Kategóriák!$B$2:$I$111,6,FALSE),$M243))</f>
        <v/>
      </c>
      <c r="Q243" s="135" t="str">
        <f>IF(OR(ISBLANK(B243), ISBLANK(F243)),"",IF(AND(LEFT(B243,2)="OA",RIGHT(B243,2)="L4"),1900, IF($O243&gt;0,VLOOKUP(MIN($L243+1,'Életkor kategoriák'!J249),Kategóriák!$B$2:$I$111,7,FALSE),$N243)))</f>
        <v/>
      </c>
    </row>
    <row r="244" spans="1:17" customFormat="1" x14ac:dyDescent="0.2">
      <c r="A244" s="134"/>
      <c r="B244" s="83" t="str">
        <f>IF(A244 = "", "", VLOOKUP(A244,'1. Nevezési összesítő'!$A$3:$C$50,3,FALSE))</f>
        <v/>
      </c>
      <c r="C244" s="98"/>
      <c r="D244" s="98"/>
      <c r="E244" s="100"/>
      <c r="F244" s="105"/>
      <c r="G244" s="98"/>
      <c r="H244" s="83" t="str">
        <f t="shared" si="16"/>
        <v/>
      </c>
      <c r="I244" s="83" t="str">
        <f t="shared" si="17"/>
        <v/>
      </c>
      <c r="J244" s="83" t="str">
        <f t="shared" si="18"/>
        <v/>
      </c>
      <c r="K244" s="83" t="str">
        <f t="shared" si="19"/>
        <v/>
      </c>
      <c r="L244" s="83" t="str">
        <f>IF(OR(ISBLANK(B244), ISBLANK(F244)),"",INDEX(Kategóriák!$B$2:$E$111, MATCH(B244, Kategóriák!$E$2:$E$111, 0), 1))</f>
        <v/>
      </c>
      <c r="M244" s="83" t="str">
        <f>IF(OR(ISBLANK(B244), ISBLANK(F244)),"",VLOOKUP($L244,Kategóriák!$B$2:$I$111,6,FALSE))</f>
        <v/>
      </c>
      <c r="N244" s="83" t="str">
        <f>IF(OR(ISBLANK(B244), ISBLANK(F244)),"",VLOOKUP($L244,Kategóriák!$B$2:$I$111,7,FALSE))</f>
        <v/>
      </c>
      <c r="O244" s="83" t="str">
        <f>IF(OR(ISBLANK(B244), ISBLANK(F244)),"",VLOOKUP(B244,Kategóriák!$E$2:$F$111,2,FALSE))</f>
        <v/>
      </c>
      <c r="P244" s="83" t="str">
        <f>IF(OR(ISBLANK(B244), ISBLANK(F244)),"",IF($O244&gt;0,VLOOKUP(MAX($L244-1,'Életkor kategoriák'!I250),Kategóriák!$B$2:$I$111,6,FALSE),$M244))</f>
        <v/>
      </c>
      <c r="Q244" s="135" t="str">
        <f>IF(OR(ISBLANK(B244), ISBLANK(F244)),"",IF(AND(LEFT(B244,2)="OA",RIGHT(B244,2)="L4"),1900, IF($O244&gt;0,VLOOKUP(MIN($L244+1,'Életkor kategoriák'!J250),Kategóriák!$B$2:$I$111,7,FALSE),$N244)))</f>
        <v/>
      </c>
    </row>
    <row r="245" spans="1:17" customFormat="1" x14ac:dyDescent="0.2">
      <c r="A245" s="134"/>
      <c r="B245" s="83" t="str">
        <f>IF(A245 = "", "", VLOOKUP(A245,'1. Nevezési összesítő'!$A$3:$C$50,3,FALSE))</f>
        <v/>
      </c>
      <c r="C245" s="98"/>
      <c r="D245" s="98"/>
      <c r="E245" s="100"/>
      <c r="F245" s="105"/>
      <c r="G245" s="98"/>
      <c r="H245" s="83" t="str">
        <f t="shared" si="16"/>
        <v/>
      </c>
      <c r="I245" s="83" t="str">
        <f t="shared" si="17"/>
        <v/>
      </c>
      <c r="J245" s="83" t="str">
        <f t="shared" si="18"/>
        <v/>
      </c>
      <c r="K245" s="83" t="str">
        <f t="shared" si="19"/>
        <v/>
      </c>
      <c r="L245" s="83" t="str">
        <f>IF(OR(ISBLANK(B245), ISBLANK(F245)),"",INDEX(Kategóriák!$B$2:$E$111, MATCH(B245, Kategóriák!$E$2:$E$111, 0), 1))</f>
        <v/>
      </c>
      <c r="M245" s="83" t="str">
        <f>IF(OR(ISBLANK(B245), ISBLANK(F245)),"",VLOOKUP($L245,Kategóriák!$B$2:$I$111,6,FALSE))</f>
        <v/>
      </c>
      <c r="N245" s="83" t="str">
        <f>IF(OR(ISBLANK(B245), ISBLANK(F245)),"",VLOOKUP($L245,Kategóriák!$B$2:$I$111,7,FALSE))</f>
        <v/>
      </c>
      <c r="O245" s="83" t="str">
        <f>IF(OR(ISBLANK(B245), ISBLANK(F245)),"",VLOOKUP(B245,Kategóriák!$E$2:$F$111,2,FALSE))</f>
        <v/>
      </c>
      <c r="P245" s="83" t="str">
        <f>IF(OR(ISBLANK(B245), ISBLANK(F245)),"",IF($O245&gt;0,VLOOKUP(MAX($L245-1,'Életkor kategoriák'!I251),Kategóriák!$B$2:$I$111,6,FALSE),$M245))</f>
        <v/>
      </c>
      <c r="Q245" s="135" t="str">
        <f>IF(OR(ISBLANK(B245), ISBLANK(F245)),"",IF(AND(LEFT(B245,2)="OA",RIGHT(B245,2)="L4"),1900, IF($O245&gt;0,VLOOKUP(MIN($L245+1,'Életkor kategoriák'!J251),Kategóriák!$B$2:$I$111,7,FALSE),$N245)))</f>
        <v/>
      </c>
    </row>
    <row r="246" spans="1:17" customFormat="1" x14ac:dyDescent="0.2">
      <c r="A246" s="134"/>
      <c r="B246" s="83" t="str">
        <f>IF(A246 = "", "", VLOOKUP(A246,'1. Nevezési összesítő'!$A$3:$C$50,3,FALSE))</f>
        <v/>
      </c>
      <c r="C246" s="98"/>
      <c r="D246" s="98"/>
      <c r="E246" s="100"/>
      <c r="F246" s="105"/>
      <c r="G246" s="98"/>
      <c r="H246" s="83" t="str">
        <f t="shared" si="16"/>
        <v/>
      </c>
      <c r="I246" s="83" t="str">
        <f t="shared" si="17"/>
        <v/>
      </c>
      <c r="J246" s="83" t="str">
        <f t="shared" si="18"/>
        <v/>
      </c>
      <c r="K246" s="83" t="str">
        <f t="shared" si="19"/>
        <v/>
      </c>
      <c r="L246" s="83" t="str">
        <f>IF(OR(ISBLANK(B246), ISBLANK(F246)),"",INDEX(Kategóriák!$B$2:$E$111, MATCH(B246, Kategóriák!$E$2:$E$111, 0), 1))</f>
        <v/>
      </c>
      <c r="M246" s="83" t="str">
        <f>IF(OR(ISBLANK(B246), ISBLANK(F246)),"",VLOOKUP($L246,Kategóriák!$B$2:$I$111,6,FALSE))</f>
        <v/>
      </c>
      <c r="N246" s="83" t="str">
        <f>IF(OR(ISBLANK(B246), ISBLANK(F246)),"",VLOOKUP($L246,Kategóriák!$B$2:$I$111,7,FALSE))</f>
        <v/>
      </c>
      <c r="O246" s="83" t="str">
        <f>IF(OR(ISBLANK(B246), ISBLANK(F246)),"",VLOOKUP(B246,Kategóriák!$E$2:$F$111,2,FALSE))</f>
        <v/>
      </c>
      <c r="P246" s="83" t="str">
        <f>IF(OR(ISBLANK(B246), ISBLANK(F246)),"",IF($O246&gt;0,VLOOKUP(MAX($L246-1,'Életkor kategoriák'!I252),Kategóriák!$B$2:$I$111,6,FALSE),$M246))</f>
        <v/>
      </c>
      <c r="Q246" s="135" t="str">
        <f>IF(OR(ISBLANK(B246), ISBLANK(F246)),"",IF(AND(LEFT(B246,2)="OA",RIGHT(B246,2)="L4"),1900, IF($O246&gt;0,VLOOKUP(MIN($L246+1,'Életkor kategoriák'!J252),Kategóriák!$B$2:$I$111,7,FALSE),$N246)))</f>
        <v/>
      </c>
    </row>
    <row r="247" spans="1:17" customFormat="1" x14ac:dyDescent="0.2">
      <c r="A247" s="134"/>
      <c r="B247" s="83" t="str">
        <f>IF(A247 = "", "", VLOOKUP(A247,'1. Nevezési összesítő'!$A$3:$C$50,3,FALSE))</f>
        <v/>
      </c>
      <c r="C247" s="98"/>
      <c r="D247" s="98"/>
      <c r="E247" s="100"/>
      <c r="F247" s="105"/>
      <c r="G247" s="98"/>
      <c r="H247" s="83" t="str">
        <f t="shared" si="16"/>
        <v/>
      </c>
      <c r="I247" s="83" t="str">
        <f t="shared" si="17"/>
        <v/>
      </c>
      <c r="J247" s="83" t="str">
        <f t="shared" si="18"/>
        <v/>
      </c>
      <c r="K247" s="83" t="str">
        <f t="shared" si="19"/>
        <v/>
      </c>
      <c r="L247" s="83" t="str">
        <f>IF(OR(ISBLANK(B247), ISBLANK(F247)),"",INDEX(Kategóriák!$B$2:$E$111, MATCH(B247, Kategóriák!$E$2:$E$111, 0), 1))</f>
        <v/>
      </c>
      <c r="M247" s="83" t="str">
        <f>IF(OR(ISBLANK(B247), ISBLANK(F247)),"",VLOOKUP($L247,Kategóriák!$B$2:$I$111,6,FALSE))</f>
        <v/>
      </c>
      <c r="N247" s="83" t="str">
        <f>IF(OR(ISBLANK(B247), ISBLANK(F247)),"",VLOOKUP($L247,Kategóriák!$B$2:$I$111,7,FALSE))</f>
        <v/>
      </c>
      <c r="O247" s="83" t="str">
        <f>IF(OR(ISBLANK(B247), ISBLANK(F247)),"",VLOOKUP(B247,Kategóriák!$E$2:$F$111,2,FALSE))</f>
        <v/>
      </c>
      <c r="P247" s="83" t="str">
        <f>IF(OR(ISBLANK(B247), ISBLANK(F247)),"",IF($O247&gt;0,VLOOKUP(MAX($L247-1,'Életkor kategoriák'!I253),Kategóriák!$B$2:$I$111,6,FALSE),$M247))</f>
        <v/>
      </c>
      <c r="Q247" s="135" t="str">
        <f>IF(OR(ISBLANK(B247), ISBLANK(F247)),"",IF(AND(LEFT(B247,2)="OA",RIGHT(B247,2)="L4"),1900, IF($O247&gt;0,VLOOKUP(MIN($L247+1,'Életkor kategoriák'!J253),Kategóriák!$B$2:$I$111,7,FALSE),$N247)))</f>
        <v/>
      </c>
    </row>
    <row r="248" spans="1:17" customFormat="1" x14ac:dyDescent="0.2">
      <c r="A248" s="134"/>
      <c r="B248" s="83" t="str">
        <f>IF(A248 = "", "", VLOOKUP(A248,'1. Nevezési összesítő'!$A$3:$C$50,3,FALSE))</f>
        <v/>
      </c>
      <c r="C248" s="98"/>
      <c r="D248" s="98"/>
      <c r="E248" s="100"/>
      <c r="F248" s="105"/>
      <c r="G248" s="98"/>
      <c r="H248" s="83" t="str">
        <f t="shared" si="16"/>
        <v/>
      </c>
      <c r="I248" s="83" t="str">
        <f t="shared" si="17"/>
        <v/>
      </c>
      <c r="J248" s="83" t="str">
        <f t="shared" si="18"/>
        <v/>
      </c>
      <c r="K248" s="83" t="str">
        <f t="shared" si="19"/>
        <v/>
      </c>
      <c r="L248" s="83" t="str">
        <f>IF(OR(ISBLANK(B248), ISBLANK(F248)),"",INDEX(Kategóriák!$B$2:$E$111, MATCH(B248, Kategóriák!$E$2:$E$111, 0), 1))</f>
        <v/>
      </c>
      <c r="M248" s="83" t="str">
        <f>IF(OR(ISBLANK(B248), ISBLANK(F248)),"",VLOOKUP($L248,Kategóriák!$B$2:$I$111,6,FALSE))</f>
        <v/>
      </c>
      <c r="N248" s="83" t="str">
        <f>IF(OR(ISBLANK(B248), ISBLANK(F248)),"",VLOOKUP($L248,Kategóriák!$B$2:$I$111,7,FALSE))</f>
        <v/>
      </c>
      <c r="O248" s="83" t="str">
        <f>IF(OR(ISBLANK(B248), ISBLANK(F248)),"",VLOOKUP(B248,Kategóriák!$E$2:$F$111,2,FALSE))</f>
        <v/>
      </c>
      <c r="P248" s="83" t="str">
        <f>IF(OR(ISBLANK(B248), ISBLANK(F248)),"",IF($O248&gt;0,VLOOKUP(MAX($L248-1,'Életkor kategoriák'!I254),Kategóriák!$B$2:$I$111,6,FALSE),$M248))</f>
        <v/>
      </c>
      <c r="Q248" s="135" t="str">
        <f>IF(OR(ISBLANK(B248), ISBLANK(F248)),"",IF(AND(LEFT(B248,2)="OA",RIGHT(B248,2)="L4"),1900, IF($O248&gt;0,VLOOKUP(MIN($L248+1,'Életkor kategoriák'!J254),Kategóriák!$B$2:$I$111,7,FALSE),$N248)))</f>
        <v/>
      </c>
    </row>
    <row r="249" spans="1:17" customFormat="1" x14ac:dyDescent="0.2">
      <c r="A249" s="134"/>
      <c r="B249" s="83" t="str">
        <f>IF(A249 = "", "", VLOOKUP(A249,'1. Nevezési összesítő'!$A$3:$C$50,3,FALSE))</f>
        <v/>
      </c>
      <c r="C249" s="98"/>
      <c r="D249" s="98"/>
      <c r="E249" s="100"/>
      <c r="F249" s="105"/>
      <c r="G249" s="98"/>
      <c r="H249" s="83" t="str">
        <f t="shared" si="16"/>
        <v/>
      </c>
      <c r="I249" s="83" t="str">
        <f t="shared" si="17"/>
        <v/>
      </c>
      <c r="J249" s="83" t="str">
        <f t="shared" si="18"/>
        <v/>
      </c>
      <c r="K249" s="83" t="str">
        <f t="shared" si="19"/>
        <v/>
      </c>
      <c r="L249" s="83" t="str">
        <f>IF(OR(ISBLANK(B249), ISBLANK(F249)),"",INDEX(Kategóriák!$B$2:$E$111, MATCH(B249, Kategóriák!$E$2:$E$111, 0), 1))</f>
        <v/>
      </c>
      <c r="M249" s="83" t="str">
        <f>IF(OR(ISBLANK(B249), ISBLANK(F249)),"",VLOOKUP($L249,Kategóriák!$B$2:$I$111,6,FALSE))</f>
        <v/>
      </c>
      <c r="N249" s="83" t="str">
        <f>IF(OR(ISBLANK(B249), ISBLANK(F249)),"",VLOOKUP($L249,Kategóriák!$B$2:$I$111,7,FALSE))</f>
        <v/>
      </c>
      <c r="O249" s="83" t="str">
        <f>IF(OR(ISBLANK(B249), ISBLANK(F249)),"",VLOOKUP(B249,Kategóriák!$E$2:$F$111,2,FALSE))</f>
        <v/>
      </c>
      <c r="P249" s="83" t="str">
        <f>IF(OR(ISBLANK(B249), ISBLANK(F249)),"",IF($O249&gt;0,VLOOKUP(MAX($L249-1,'Életkor kategoriák'!I255),Kategóriák!$B$2:$I$111,6,FALSE),$M249))</f>
        <v/>
      </c>
      <c r="Q249" s="135" t="str">
        <f>IF(OR(ISBLANK(B249), ISBLANK(F249)),"",IF(AND(LEFT(B249,2)="OA",RIGHT(B249,2)="L4"),1900, IF($O249&gt;0,VLOOKUP(MIN($L249+1,'Életkor kategoriák'!J255),Kategóriák!$B$2:$I$111,7,FALSE),$N249)))</f>
        <v/>
      </c>
    </row>
    <row r="250" spans="1:17" ht="15.75" thickBot="1" x14ac:dyDescent="0.25">
      <c r="A250" s="136"/>
      <c r="B250" s="137" t="str">
        <f>IF(A250 = "", "", VLOOKUP(A250,'1. Nevezési összesítő'!$A$3:$C$50,3,FALSE))</f>
        <v/>
      </c>
      <c r="C250" s="138"/>
      <c r="D250" s="138"/>
      <c r="E250" s="145"/>
      <c r="F250" s="139"/>
      <c r="G250" s="138"/>
      <c r="H250" s="137" t="str">
        <f t="shared" si="16"/>
        <v/>
      </c>
      <c r="I250" s="137" t="str">
        <f t="shared" si="17"/>
        <v/>
      </c>
      <c r="J250" s="137" t="str">
        <f t="shared" si="18"/>
        <v/>
      </c>
      <c r="K250" s="137" t="str">
        <f t="shared" si="19"/>
        <v/>
      </c>
      <c r="L250" s="137" t="str">
        <f>IF(OR(ISBLANK(B250), ISBLANK(F250)),"",INDEX(Kategóriák!$B$2:$E$111, MATCH(B250, Kategóriák!$E$2:$E$111, 0), 1))</f>
        <v/>
      </c>
      <c r="M250" s="137" t="str">
        <f>IF(OR(ISBLANK(B250), ISBLANK(F250)),"",VLOOKUP($L250,Kategóriák!$B$2:$I$111,6,FALSE))</f>
        <v/>
      </c>
      <c r="N250" s="137" t="str">
        <f>IF(OR(ISBLANK(B250), ISBLANK(F250)),"",VLOOKUP($L250,Kategóriák!$B$2:$I$111,7,FALSE))</f>
        <v/>
      </c>
      <c r="O250" s="137" t="str">
        <f>IF(OR(ISBLANK(B250), ISBLANK(F250)),"",VLOOKUP(B250,Kategóriák!$E$2:$F$111,2,FALSE))</f>
        <v/>
      </c>
      <c r="P250" s="137" t="str">
        <f>IF(OR(ISBLANK(B250), ISBLANK(F250)),"",IF($O250&gt;0,VLOOKUP(MAX($L250-1,'Életkor kategoriák'!I256),Kategóriák!$B$2:$I$111,6,FALSE),$M250))</f>
        <v/>
      </c>
      <c r="Q250" s="140" t="str">
        <f>IF(OR(ISBLANK(B250), ISBLANK(F250)),"",IF(AND(LEFT(B250,2)="OA",RIGHT(B250,2)="L4"),1900, IF($O250&gt;0,VLOOKUP(MIN($L250+1,'Életkor kategoriák'!J256),Kategóriák!$B$2:$I$111,7,FALSE),$N250)))</f>
        <v/>
      </c>
    </row>
    <row r="251" spans="1:17" x14ac:dyDescent="0.2">
      <c r="B251" s="144" t="str">
        <f>IF(A251 = "", "", VLOOKUP(A251,'1. Nevezési összesítő'!$A$3:$C$50,3,FALSE))</f>
        <v/>
      </c>
    </row>
  </sheetData>
  <sheetProtection algorithmName="SHA-512" hashValue="QW8Kam8+L/mmc4iEZ2Y6tTok4SvhQ++fa/vT8q1tsCj20zCQRSh3dzf0wGIkhfRCvU7M7C0H/LaS0ehJHM8xtw==" saltValue="HaL/8b85P9Ee4rg/uoYtxw==" spinCount="100000" sheet="1" objects="1" scenarios="1" formatColumns="0" formatRows="0"/>
  <mergeCells count="4">
    <mergeCell ref="D1:G1"/>
    <mergeCell ref="H1:J1"/>
    <mergeCell ref="A1:C1"/>
    <mergeCell ref="K1:Q1"/>
  </mergeCells>
  <conditionalFormatting sqref="C3:G250">
    <cfRule type="expression" dxfId="5" priority="7">
      <formula>AND(ISBLANK(C3), NOT(ISBLANK($A3)))</formula>
    </cfRule>
  </conditionalFormatting>
  <conditionalFormatting sqref="H3:I250">
    <cfRule type="expression" dxfId="4" priority="5">
      <formula>H3</formula>
    </cfRule>
    <cfRule type="expression" dxfId="3" priority="6">
      <formula>AND(NOT(ISBLANK(H3)),NOT(H3))</formula>
    </cfRule>
  </conditionalFormatting>
  <conditionalFormatting sqref="J3:J250">
    <cfRule type="expression" dxfId="2" priority="1">
      <formula>J3</formula>
    </cfRule>
    <cfRule type="expression" dxfId="1" priority="2">
      <formula>AND(NOT(ISBLANK(J3)),NOT(J3))</formula>
    </cfRule>
  </conditionalFormatting>
  <dataValidations count="1">
    <dataValidation type="date" operator="greaterThanOrEqual" allowBlank="1" showInputMessage="1" showErrorMessage="1" sqref="F3:F250" xr:uid="{479BEED7-5AA6-446E-A69B-57E1E000894F}">
      <formula1>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76438AC-EC09-412F-AEF7-7A9591C1F7A0}">
          <x14:formula1>
            <xm:f>Egyesületek!$B$2:$B$26</xm:f>
          </x14:formula1>
          <xm:sqref>G3:G250</xm:sqref>
        </x14:dataValidation>
        <x14:dataValidation type="list" allowBlank="1" showInputMessage="1" showErrorMessage="1" xr:uid="{08F9C8A6-F235-44FC-AD8B-68AF91B72462}">
          <x14:formula1>
            <xm:f>'Választéklista-sajat'!$A$2:$A$3</xm:f>
          </x14:formula1>
          <xm:sqref>C3:C250</xm:sqref>
        </x14:dataValidation>
        <x14:dataValidation type="list" allowBlank="1" showInputMessage="1" showErrorMessage="1" xr:uid="{7082FCA0-997B-4BAB-8D0D-F07378B6D87B}">
          <x14:formula1>
            <xm:f>'1. Nevezési összesítő'!$A$3:$A$50</xm:f>
          </x14:formula1>
          <xm:sqref>A3:A250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78A26-D294-4469-A550-A94502F749B4}">
  <sheetPr codeName="Sheet3"/>
  <dimension ref="A1:D100"/>
  <sheetViews>
    <sheetView workbookViewId="0">
      <pane ySplit="1" topLeftCell="A2" activePane="bottomLeft" state="frozen"/>
      <selection pane="bottomLeft" activeCell="A2" sqref="A2"/>
    </sheetView>
  </sheetViews>
  <sheetFormatPr defaultColWidth="9.14453125" defaultRowHeight="15" x14ac:dyDescent="0.2"/>
  <cols>
    <col min="1" max="1" width="35.91796875" style="78" customWidth="1"/>
    <col min="2" max="3" width="29.7265625" style="78" customWidth="1"/>
    <col min="4" max="4" width="21.7890625" style="78" customWidth="1"/>
    <col min="5" max="16384" width="9.14453125" style="78"/>
  </cols>
  <sheetData>
    <row r="1" spans="1:4" ht="38.25" customHeight="1" thickBot="1" x14ac:dyDescent="0.3">
      <c r="A1" s="107" t="s">
        <v>675</v>
      </c>
      <c r="B1" s="108" t="s">
        <v>730</v>
      </c>
      <c r="C1" s="108" t="s">
        <v>673</v>
      </c>
      <c r="D1" s="109" t="s">
        <v>729</v>
      </c>
    </row>
    <row r="2" spans="1:4" ht="15.75" thickTop="1" x14ac:dyDescent="0.2">
      <c r="A2" s="110"/>
      <c r="B2" s="111"/>
      <c r="C2" s="112"/>
      <c r="D2" s="113"/>
    </row>
    <row r="3" spans="1:4" x14ac:dyDescent="0.2">
      <c r="A3" s="110"/>
      <c r="B3" s="61"/>
      <c r="C3" s="112"/>
      <c r="D3" s="113"/>
    </row>
    <row r="4" spans="1:4" x14ac:dyDescent="0.2">
      <c r="A4" s="114"/>
      <c r="B4" s="61"/>
      <c r="C4" s="112"/>
      <c r="D4" s="113"/>
    </row>
    <row r="5" spans="1:4" x14ac:dyDescent="0.2">
      <c r="A5" s="114"/>
      <c r="B5" s="61"/>
      <c r="C5" s="112"/>
      <c r="D5" s="113"/>
    </row>
    <row r="6" spans="1:4" x14ac:dyDescent="0.2">
      <c r="A6" s="114"/>
      <c r="B6" s="61"/>
      <c r="C6" s="112"/>
      <c r="D6" s="113"/>
    </row>
    <row r="7" spans="1:4" x14ac:dyDescent="0.2">
      <c r="A7" s="114"/>
      <c r="B7" s="61"/>
      <c r="C7" s="112"/>
      <c r="D7" s="113"/>
    </row>
    <row r="8" spans="1:4" x14ac:dyDescent="0.2">
      <c r="A8" s="114"/>
      <c r="B8" s="61"/>
      <c r="C8" s="112"/>
      <c r="D8" s="113"/>
    </row>
    <row r="9" spans="1:4" x14ac:dyDescent="0.2">
      <c r="A9" s="114"/>
      <c r="B9" s="61"/>
      <c r="C9" s="112"/>
      <c r="D9" s="113"/>
    </row>
    <row r="10" spans="1:4" x14ac:dyDescent="0.2">
      <c r="A10" s="114"/>
      <c r="B10" s="61"/>
      <c r="C10" s="112"/>
      <c r="D10" s="113"/>
    </row>
    <row r="11" spans="1:4" x14ac:dyDescent="0.2">
      <c r="A11" s="114"/>
      <c r="B11" s="61"/>
      <c r="C11" s="112"/>
      <c r="D11" s="113"/>
    </row>
    <row r="12" spans="1:4" x14ac:dyDescent="0.2">
      <c r="A12" s="114"/>
      <c r="B12" s="61"/>
      <c r="C12" s="112"/>
      <c r="D12" s="113"/>
    </row>
    <row r="13" spans="1:4" x14ac:dyDescent="0.2">
      <c r="A13" s="114"/>
      <c r="B13" s="61"/>
      <c r="C13" s="112"/>
      <c r="D13" s="113"/>
    </row>
    <row r="14" spans="1:4" x14ac:dyDescent="0.2">
      <c r="A14" s="114"/>
      <c r="B14" s="61"/>
      <c r="C14" s="112"/>
      <c r="D14" s="113"/>
    </row>
    <row r="15" spans="1:4" x14ac:dyDescent="0.2">
      <c r="A15" s="114"/>
      <c r="B15" s="61"/>
      <c r="C15" s="112"/>
      <c r="D15" s="113"/>
    </row>
    <row r="16" spans="1:4" x14ac:dyDescent="0.2">
      <c r="A16" s="114"/>
      <c r="B16" s="61"/>
      <c r="C16" s="112"/>
      <c r="D16" s="113"/>
    </row>
    <row r="17" spans="1:4" x14ac:dyDescent="0.2">
      <c r="A17" s="114"/>
      <c r="B17" s="61"/>
      <c r="C17" s="112"/>
      <c r="D17" s="113"/>
    </row>
    <row r="18" spans="1:4" x14ac:dyDescent="0.2">
      <c r="A18" s="114"/>
      <c r="B18" s="61"/>
      <c r="C18" s="112"/>
      <c r="D18" s="113"/>
    </row>
    <row r="19" spans="1:4" x14ac:dyDescent="0.2">
      <c r="A19" s="114"/>
      <c r="B19" s="61"/>
      <c r="C19" s="112"/>
      <c r="D19" s="113"/>
    </row>
    <row r="20" spans="1:4" x14ac:dyDescent="0.2">
      <c r="A20" s="114"/>
      <c r="B20" s="61"/>
      <c r="C20" s="112"/>
      <c r="D20" s="113"/>
    </row>
    <row r="21" spans="1:4" x14ac:dyDescent="0.2">
      <c r="A21" s="114"/>
      <c r="B21" s="61"/>
      <c r="C21" s="112"/>
      <c r="D21" s="113"/>
    </row>
    <row r="22" spans="1:4" x14ac:dyDescent="0.2">
      <c r="A22" s="114"/>
      <c r="B22" s="61"/>
      <c r="C22" s="112"/>
      <c r="D22" s="113"/>
    </row>
    <row r="23" spans="1:4" x14ac:dyDescent="0.2">
      <c r="A23" s="114"/>
      <c r="B23" s="61"/>
      <c r="C23" s="112"/>
      <c r="D23" s="113"/>
    </row>
    <row r="24" spans="1:4" x14ac:dyDescent="0.2">
      <c r="A24" s="114"/>
      <c r="B24" s="61"/>
      <c r="C24" s="112"/>
      <c r="D24" s="113"/>
    </row>
    <row r="25" spans="1:4" x14ac:dyDescent="0.2">
      <c r="A25" s="114"/>
      <c r="B25" s="61"/>
      <c r="C25" s="112"/>
      <c r="D25" s="113"/>
    </row>
    <row r="26" spans="1:4" x14ac:dyDescent="0.2">
      <c r="A26" s="114"/>
      <c r="B26" s="61"/>
      <c r="C26" s="112"/>
      <c r="D26" s="113"/>
    </row>
    <row r="27" spans="1:4" x14ac:dyDescent="0.2">
      <c r="A27" s="114"/>
      <c r="B27" s="61"/>
      <c r="C27" s="112"/>
      <c r="D27" s="113"/>
    </row>
    <row r="28" spans="1:4" x14ac:dyDescent="0.2">
      <c r="A28" s="114"/>
      <c r="B28" s="61"/>
      <c r="C28" s="112"/>
      <c r="D28" s="113"/>
    </row>
    <row r="29" spans="1:4" x14ac:dyDescent="0.2">
      <c r="A29" s="114"/>
      <c r="B29" s="61"/>
      <c r="C29" s="112"/>
      <c r="D29" s="113"/>
    </row>
    <row r="30" spans="1:4" x14ac:dyDescent="0.2">
      <c r="A30" s="114"/>
      <c r="B30" s="61"/>
      <c r="C30" s="112"/>
      <c r="D30" s="113"/>
    </row>
    <row r="31" spans="1:4" x14ac:dyDescent="0.2">
      <c r="A31" s="114"/>
      <c r="B31" s="61"/>
      <c r="C31" s="112"/>
      <c r="D31" s="113"/>
    </row>
    <row r="32" spans="1:4" x14ac:dyDescent="0.2">
      <c r="A32" s="114"/>
      <c r="B32" s="61"/>
      <c r="C32" s="112"/>
      <c r="D32" s="113"/>
    </row>
    <row r="33" spans="1:4" x14ac:dyDescent="0.2">
      <c r="A33" s="114"/>
      <c r="B33" s="61"/>
      <c r="C33" s="112"/>
      <c r="D33" s="113"/>
    </row>
    <row r="34" spans="1:4" x14ac:dyDescent="0.2">
      <c r="A34" s="114"/>
      <c r="B34" s="61"/>
      <c r="C34" s="112"/>
      <c r="D34" s="113"/>
    </row>
    <row r="35" spans="1:4" x14ac:dyDescent="0.2">
      <c r="A35" s="114"/>
      <c r="B35" s="61"/>
      <c r="C35" s="112"/>
      <c r="D35" s="113"/>
    </row>
    <row r="36" spans="1:4" x14ac:dyDescent="0.2">
      <c r="A36" s="114"/>
      <c r="B36" s="61"/>
      <c r="C36" s="112"/>
      <c r="D36" s="113"/>
    </row>
    <row r="37" spans="1:4" x14ac:dyDescent="0.2">
      <c r="A37" s="114"/>
      <c r="B37" s="61"/>
      <c r="C37" s="112"/>
      <c r="D37" s="113"/>
    </row>
    <row r="38" spans="1:4" x14ac:dyDescent="0.2">
      <c r="A38" s="114"/>
      <c r="B38" s="61"/>
      <c r="C38" s="112"/>
      <c r="D38" s="113"/>
    </row>
    <row r="39" spans="1:4" x14ac:dyDescent="0.2">
      <c r="A39" s="114"/>
      <c r="B39" s="61"/>
      <c r="C39" s="112"/>
      <c r="D39" s="113"/>
    </row>
    <row r="40" spans="1:4" x14ac:dyDescent="0.2">
      <c r="A40" s="114"/>
      <c r="B40" s="61"/>
      <c r="C40" s="112"/>
      <c r="D40" s="113"/>
    </row>
    <row r="41" spans="1:4" x14ac:dyDescent="0.2">
      <c r="A41" s="114"/>
      <c r="B41" s="61"/>
      <c r="C41" s="112"/>
      <c r="D41" s="113"/>
    </row>
    <row r="42" spans="1:4" x14ac:dyDescent="0.2">
      <c r="A42" s="114"/>
      <c r="B42" s="61"/>
      <c r="C42" s="112"/>
      <c r="D42" s="113"/>
    </row>
    <row r="43" spans="1:4" x14ac:dyDescent="0.2">
      <c r="A43" s="114"/>
      <c r="B43" s="61"/>
      <c r="C43" s="112"/>
      <c r="D43" s="113"/>
    </row>
    <row r="44" spans="1:4" x14ac:dyDescent="0.2">
      <c r="A44" s="114"/>
      <c r="B44" s="61"/>
      <c r="C44" s="112"/>
      <c r="D44" s="113"/>
    </row>
    <row r="45" spans="1:4" x14ac:dyDescent="0.2">
      <c r="A45" s="114"/>
      <c r="B45" s="61"/>
      <c r="C45" s="112"/>
      <c r="D45" s="113"/>
    </row>
    <row r="46" spans="1:4" x14ac:dyDescent="0.2">
      <c r="A46" s="114"/>
      <c r="B46" s="61"/>
      <c r="C46" s="112"/>
      <c r="D46" s="113"/>
    </row>
    <row r="47" spans="1:4" x14ac:dyDescent="0.2">
      <c r="A47" s="114"/>
      <c r="B47" s="61"/>
      <c r="C47" s="112"/>
      <c r="D47" s="113"/>
    </row>
    <row r="48" spans="1:4" x14ac:dyDescent="0.2">
      <c r="A48" s="114"/>
      <c r="B48" s="61"/>
      <c r="C48" s="112"/>
      <c r="D48" s="113"/>
    </row>
    <row r="49" spans="1:4" x14ac:dyDescent="0.2">
      <c r="A49" s="114"/>
      <c r="B49" s="61"/>
      <c r="C49" s="112"/>
      <c r="D49" s="113"/>
    </row>
    <row r="50" spans="1:4" x14ac:dyDescent="0.2">
      <c r="A50" s="114"/>
      <c r="B50" s="61"/>
      <c r="C50" s="112"/>
      <c r="D50" s="113"/>
    </row>
    <row r="51" spans="1:4" x14ac:dyDescent="0.2">
      <c r="A51" s="114"/>
      <c r="B51" s="61"/>
      <c r="C51" s="112"/>
      <c r="D51" s="113"/>
    </row>
    <row r="52" spans="1:4" x14ac:dyDescent="0.2">
      <c r="A52" s="114"/>
      <c r="B52" s="61"/>
      <c r="C52" s="112"/>
      <c r="D52" s="113"/>
    </row>
    <row r="53" spans="1:4" x14ac:dyDescent="0.2">
      <c r="A53" s="114"/>
      <c r="B53" s="61"/>
      <c r="C53" s="112"/>
      <c r="D53" s="113"/>
    </row>
    <row r="54" spans="1:4" x14ac:dyDescent="0.2">
      <c r="A54" s="114"/>
      <c r="B54" s="61"/>
      <c r="C54" s="112"/>
      <c r="D54" s="113"/>
    </row>
    <row r="55" spans="1:4" x14ac:dyDescent="0.2">
      <c r="A55" s="114"/>
      <c r="B55" s="61"/>
      <c r="C55" s="112"/>
      <c r="D55" s="113"/>
    </row>
    <row r="56" spans="1:4" x14ac:dyDescent="0.2">
      <c r="A56" s="114"/>
      <c r="B56" s="61"/>
      <c r="C56" s="112"/>
      <c r="D56" s="113"/>
    </row>
    <row r="57" spans="1:4" x14ac:dyDescent="0.2">
      <c r="A57" s="114"/>
      <c r="B57" s="61"/>
      <c r="C57" s="112"/>
      <c r="D57" s="113"/>
    </row>
    <row r="58" spans="1:4" x14ac:dyDescent="0.2">
      <c r="A58" s="114"/>
      <c r="B58" s="61"/>
      <c r="C58" s="112"/>
      <c r="D58" s="113"/>
    </row>
    <row r="59" spans="1:4" x14ac:dyDescent="0.2">
      <c r="A59" s="114"/>
      <c r="B59" s="61"/>
      <c r="C59" s="112"/>
      <c r="D59" s="113"/>
    </row>
    <row r="60" spans="1:4" x14ac:dyDescent="0.2">
      <c r="A60" s="114"/>
      <c r="B60" s="61"/>
      <c r="C60" s="112"/>
      <c r="D60" s="113"/>
    </row>
    <row r="61" spans="1:4" x14ac:dyDescent="0.2">
      <c r="A61" s="114"/>
      <c r="B61" s="61"/>
      <c r="C61" s="112"/>
      <c r="D61" s="113"/>
    </row>
    <row r="62" spans="1:4" x14ac:dyDescent="0.2">
      <c r="A62" s="114"/>
      <c r="B62" s="61"/>
      <c r="C62" s="112"/>
      <c r="D62" s="113"/>
    </row>
    <row r="63" spans="1:4" x14ac:dyDescent="0.2">
      <c r="A63" s="114"/>
      <c r="B63" s="61"/>
      <c r="C63" s="112"/>
      <c r="D63" s="113"/>
    </row>
    <row r="64" spans="1:4" x14ac:dyDescent="0.2">
      <c r="A64" s="114"/>
      <c r="B64" s="61"/>
      <c r="C64" s="112"/>
      <c r="D64" s="113"/>
    </row>
    <row r="65" spans="1:4" x14ac:dyDescent="0.2">
      <c r="A65" s="114"/>
      <c r="B65" s="61"/>
      <c r="C65" s="112"/>
      <c r="D65" s="113"/>
    </row>
    <row r="66" spans="1:4" x14ac:dyDescent="0.2">
      <c r="A66" s="114"/>
      <c r="B66" s="61"/>
      <c r="C66" s="112"/>
      <c r="D66" s="113"/>
    </row>
    <row r="67" spans="1:4" x14ac:dyDescent="0.2">
      <c r="A67" s="114"/>
      <c r="B67" s="61"/>
      <c r="C67" s="112"/>
      <c r="D67" s="113"/>
    </row>
    <row r="68" spans="1:4" x14ac:dyDescent="0.2">
      <c r="A68" s="114"/>
      <c r="B68" s="61"/>
      <c r="C68" s="112"/>
      <c r="D68" s="113"/>
    </row>
    <row r="69" spans="1:4" x14ac:dyDescent="0.2">
      <c r="A69" s="114"/>
      <c r="B69" s="61"/>
      <c r="C69" s="112"/>
      <c r="D69" s="113"/>
    </row>
    <row r="70" spans="1:4" x14ac:dyDescent="0.2">
      <c r="A70" s="114"/>
      <c r="B70" s="61"/>
      <c r="C70" s="112"/>
      <c r="D70" s="113"/>
    </row>
    <row r="71" spans="1:4" x14ac:dyDescent="0.2">
      <c r="A71" s="114"/>
      <c r="B71" s="61"/>
      <c r="C71" s="112"/>
      <c r="D71" s="113"/>
    </row>
    <row r="72" spans="1:4" x14ac:dyDescent="0.2">
      <c r="A72" s="114"/>
      <c r="B72" s="61"/>
      <c r="C72" s="112"/>
      <c r="D72" s="113"/>
    </row>
    <row r="73" spans="1:4" x14ac:dyDescent="0.2">
      <c r="A73" s="114"/>
      <c r="B73" s="61"/>
      <c r="C73" s="112"/>
      <c r="D73" s="113"/>
    </row>
    <row r="74" spans="1:4" x14ac:dyDescent="0.2">
      <c r="A74" s="114"/>
      <c r="B74" s="61"/>
      <c r="C74" s="112"/>
      <c r="D74" s="113"/>
    </row>
    <row r="75" spans="1:4" x14ac:dyDescent="0.2">
      <c r="A75" s="114"/>
      <c r="B75" s="61"/>
      <c r="C75" s="112"/>
      <c r="D75" s="113"/>
    </row>
    <row r="76" spans="1:4" x14ac:dyDescent="0.2">
      <c r="A76" s="114"/>
      <c r="B76" s="61"/>
      <c r="C76" s="112"/>
      <c r="D76" s="113"/>
    </row>
    <row r="77" spans="1:4" x14ac:dyDescent="0.2">
      <c r="A77" s="114"/>
      <c r="B77" s="61"/>
      <c r="C77" s="112"/>
      <c r="D77" s="113"/>
    </row>
    <row r="78" spans="1:4" x14ac:dyDescent="0.2">
      <c r="A78" s="114"/>
      <c r="B78" s="61"/>
      <c r="C78" s="112"/>
      <c r="D78" s="113"/>
    </row>
    <row r="79" spans="1:4" x14ac:dyDescent="0.2">
      <c r="A79" s="114"/>
      <c r="B79" s="61"/>
      <c r="C79" s="112"/>
      <c r="D79" s="113"/>
    </row>
    <row r="80" spans="1:4" x14ac:dyDescent="0.2">
      <c r="A80" s="114"/>
      <c r="B80" s="61"/>
      <c r="C80" s="112"/>
      <c r="D80" s="113"/>
    </row>
    <row r="81" spans="1:4" x14ac:dyDescent="0.2">
      <c r="A81" s="114"/>
      <c r="B81" s="61"/>
      <c r="C81" s="112"/>
      <c r="D81" s="113"/>
    </row>
    <row r="82" spans="1:4" x14ac:dyDescent="0.2">
      <c r="A82" s="114"/>
      <c r="B82" s="61"/>
      <c r="C82" s="112"/>
      <c r="D82" s="113"/>
    </row>
    <row r="83" spans="1:4" x14ac:dyDescent="0.2">
      <c r="A83" s="114"/>
      <c r="B83" s="61"/>
      <c r="C83" s="112"/>
      <c r="D83" s="113"/>
    </row>
    <row r="84" spans="1:4" x14ac:dyDescent="0.2">
      <c r="A84" s="114"/>
      <c r="B84" s="61"/>
      <c r="C84" s="112"/>
      <c r="D84" s="113"/>
    </row>
    <row r="85" spans="1:4" x14ac:dyDescent="0.2">
      <c r="A85" s="114"/>
      <c r="B85" s="61"/>
      <c r="C85" s="112"/>
      <c r="D85" s="113"/>
    </row>
    <row r="86" spans="1:4" x14ac:dyDescent="0.2">
      <c r="A86" s="114"/>
      <c r="B86" s="61"/>
      <c r="C86" s="112"/>
      <c r="D86" s="113"/>
    </row>
    <row r="87" spans="1:4" x14ac:dyDescent="0.2">
      <c r="A87" s="114"/>
      <c r="B87" s="61"/>
      <c r="C87" s="112"/>
      <c r="D87" s="113"/>
    </row>
    <row r="88" spans="1:4" x14ac:dyDescent="0.2">
      <c r="A88" s="114"/>
      <c r="B88" s="61"/>
      <c r="C88" s="112"/>
      <c r="D88" s="113"/>
    </row>
    <row r="89" spans="1:4" x14ac:dyDescent="0.2">
      <c r="A89" s="114"/>
      <c r="B89" s="61"/>
      <c r="C89" s="112"/>
      <c r="D89" s="113"/>
    </row>
    <row r="90" spans="1:4" x14ac:dyDescent="0.2">
      <c r="A90" s="114"/>
      <c r="B90" s="61"/>
      <c r="C90" s="112"/>
      <c r="D90" s="113"/>
    </row>
    <row r="91" spans="1:4" x14ac:dyDescent="0.2">
      <c r="A91" s="114"/>
      <c r="B91" s="61"/>
      <c r="C91" s="112"/>
      <c r="D91" s="113"/>
    </row>
    <row r="92" spans="1:4" x14ac:dyDescent="0.2">
      <c r="A92" s="114"/>
      <c r="B92" s="61"/>
      <c r="C92" s="112"/>
      <c r="D92" s="113"/>
    </row>
    <row r="93" spans="1:4" x14ac:dyDescent="0.2">
      <c r="A93" s="114"/>
      <c r="B93" s="61"/>
      <c r="C93" s="112"/>
      <c r="D93" s="113"/>
    </row>
    <row r="94" spans="1:4" x14ac:dyDescent="0.2">
      <c r="A94" s="114"/>
      <c r="B94" s="61"/>
      <c r="C94" s="112"/>
      <c r="D94" s="113"/>
    </row>
    <row r="95" spans="1:4" x14ac:dyDescent="0.2">
      <c r="A95" s="114"/>
      <c r="B95" s="61"/>
      <c r="C95" s="112"/>
      <c r="D95" s="113"/>
    </row>
    <row r="96" spans="1:4" x14ac:dyDescent="0.2">
      <c r="A96" s="114"/>
      <c r="B96" s="61"/>
      <c r="C96" s="112"/>
      <c r="D96" s="113"/>
    </row>
    <row r="97" spans="1:4" x14ac:dyDescent="0.2">
      <c r="A97" s="114"/>
      <c r="B97" s="61"/>
      <c r="C97" s="112"/>
      <c r="D97" s="113"/>
    </row>
    <row r="98" spans="1:4" x14ac:dyDescent="0.2">
      <c r="A98" s="114"/>
      <c r="B98" s="61"/>
      <c r="C98" s="112"/>
      <c r="D98" s="113"/>
    </row>
    <row r="99" spans="1:4" x14ac:dyDescent="0.2">
      <c r="A99" s="114"/>
      <c r="B99" s="61"/>
      <c r="C99" s="112"/>
      <c r="D99" s="113"/>
    </row>
    <row r="100" spans="1:4" ht="15.75" thickBot="1" x14ac:dyDescent="0.25">
      <c r="A100" s="115"/>
      <c r="B100" s="116"/>
      <c r="C100" s="117"/>
      <c r="D100" s="118"/>
    </row>
  </sheetData>
  <sheetProtection algorithmName="SHA-512" hashValue="PKUWNjFM5dIDt4fNmzv/h3Uz95p4pZgMhFv06ktYzDyPCRlgON3BX6AMLfuu2M5q/GAgPLobBFEkn2dEWK5gFw==" saltValue="APA7wq6gw12xbkS6ul2S0Q==" spinCount="100000" sheet="1" formatColumns="0" formatRows="0"/>
  <conditionalFormatting sqref="B2:D100">
    <cfRule type="expression" dxfId="0" priority="1">
      <formula>AND(NOT(ISBLANK($A2)),ISBLANK(B2))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E490E0-6250-433F-BAF0-C53356A3F972}">
          <x14:formula1>
            <xm:f>'Választéklista-sajat'!$M$2:$M$8</xm:f>
          </x14:formula1>
          <xm:sqref>D2:D100</xm:sqref>
        </x14:dataValidation>
        <x14:dataValidation type="list" allowBlank="1" showInputMessage="1" showErrorMessage="1" xr:uid="{E3A42F6B-71DF-449B-BCA3-78D594999884}">
          <x14:formula1>
            <xm:f>'1. Nevezési összesítő'!$A$3:$A$50</xm:f>
          </x14:formula1>
          <xm:sqref>C2:C100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0DD42-64C3-E64D-AB0C-99E31BDA4E93}">
  <sheetPr codeName="Sheet4"/>
  <dimension ref="A1:D26"/>
  <sheetViews>
    <sheetView workbookViewId="0">
      <selection activeCell="A22" sqref="A22"/>
    </sheetView>
  </sheetViews>
  <sheetFormatPr defaultColWidth="11.43359375" defaultRowHeight="15" x14ac:dyDescent="0.2"/>
  <cols>
    <col min="2" max="2" width="23.9453125" customWidth="1"/>
    <col min="3" max="3" width="71.16015625" customWidth="1"/>
    <col min="4" max="4" width="19.90625" bestFit="1" customWidth="1"/>
    <col min="5" max="5" width="15.73828125" bestFit="1" customWidth="1"/>
  </cols>
  <sheetData>
    <row r="1" spans="1:4" ht="24" customHeight="1" x14ac:dyDescent="0.2">
      <c r="A1" t="s">
        <v>445</v>
      </c>
      <c r="B1" s="9" t="s">
        <v>367</v>
      </c>
      <c r="C1" s="9" t="s">
        <v>366</v>
      </c>
      <c r="D1" s="9" t="s">
        <v>368</v>
      </c>
    </row>
    <row r="2" spans="1:4" x14ac:dyDescent="0.2">
      <c r="A2">
        <v>176</v>
      </c>
      <c r="B2" t="s">
        <v>370</v>
      </c>
      <c r="C2" t="s">
        <v>369</v>
      </c>
      <c r="D2" t="s">
        <v>371</v>
      </c>
    </row>
    <row r="3" spans="1:4" x14ac:dyDescent="0.2">
      <c r="A3">
        <v>9551</v>
      </c>
      <c r="B3" t="s">
        <v>373</v>
      </c>
      <c r="C3" t="s">
        <v>372</v>
      </c>
      <c r="D3" t="s">
        <v>374</v>
      </c>
    </row>
    <row r="4" spans="1:4" x14ac:dyDescent="0.2">
      <c r="A4">
        <v>1833</v>
      </c>
      <c r="B4" t="s">
        <v>376</v>
      </c>
      <c r="C4" t="s">
        <v>375</v>
      </c>
      <c r="D4" t="s">
        <v>377</v>
      </c>
    </row>
    <row r="5" spans="1:4" x14ac:dyDescent="0.2">
      <c r="A5">
        <v>3322</v>
      </c>
      <c r="B5" t="s">
        <v>422</v>
      </c>
      <c r="C5" t="s">
        <v>430</v>
      </c>
      <c r="D5" t="s">
        <v>438</v>
      </c>
    </row>
    <row r="6" spans="1:4" x14ac:dyDescent="0.2">
      <c r="A6">
        <v>242</v>
      </c>
      <c r="B6" t="s">
        <v>382</v>
      </c>
      <c r="C6" t="s">
        <v>381</v>
      </c>
      <c r="D6" t="s">
        <v>383</v>
      </c>
    </row>
    <row r="7" spans="1:4" x14ac:dyDescent="0.2">
      <c r="A7">
        <v>3197</v>
      </c>
      <c r="B7" t="s">
        <v>379</v>
      </c>
      <c r="C7" t="s">
        <v>378</v>
      </c>
      <c r="D7" t="s">
        <v>380</v>
      </c>
    </row>
    <row r="8" spans="1:4" x14ac:dyDescent="0.2">
      <c r="A8">
        <v>10524</v>
      </c>
      <c r="B8" t="s">
        <v>385</v>
      </c>
      <c r="C8" t="s">
        <v>384</v>
      </c>
      <c r="D8" t="s">
        <v>386</v>
      </c>
    </row>
    <row r="9" spans="1:4" x14ac:dyDescent="0.2">
      <c r="A9">
        <v>10294</v>
      </c>
      <c r="B9" t="s">
        <v>423</v>
      </c>
      <c r="C9" t="s">
        <v>431</v>
      </c>
      <c r="D9" t="s">
        <v>439</v>
      </c>
    </row>
    <row r="10" spans="1:4" x14ac:dyDescent="0.2">
      <c r="A10">
        <v>1832</v>
      </c>
      <c r="B10" t="s">
        <v>424</v>
      </c>
      <c r="C10" t="s">
        <v>432</v>
      </c>
      <c r="D10" t="s">
        <v>440</v>
      </c>
    </row>
    <row r="11" spans="1:4" x14ac:dyDescent="0.2">
      <c r="A11">
        <v>544</v>
      </c>
      <c r="B11" t="s">
        <v>388</v>
      </c>
      <c r="C11" t="s">
        <v>387</v>
      </c>
      <c r="D11" t="s">
        <v>389</v>
      </c>
    </row>
    <row r="12" spans="1:4" x14ac:dyDescent="0.2">
      <c r="A12">
        <v>2534</v>
      </c>
      <c r="B12" t="s">
        <v>397</v>
      </c>
      <c r="C12" t="s">
        <v>396</v>
      </c>
      <c r="D12" t="s">
        <v>398</v>
      </c>
    </row>
    <row r="13" spans="1:4" x14ac:dyDescent="0.2">
      <c r="A13">
        <v>5740</v>
      </c>
      <c r="B13" t="s">
        <v>400</v>
      </c>
      <c r="C13" t="s">
        <v>399</v>
      </c>
      <c r="D13" t="s">
        <v>401</v>
      </c>
    </row>
    <row r="14" spans="1:4" x14ac:dyDescent="0.2">
      <c r="A14">
        <v>51</v>
      </c>
      <c r="B14" t="s">
        <v>403</v>
      </c>
      <c r="C14" t="s">
        <v>402</v>
      </c>
      <c r="D14" t="s">
        <v>404</v>
      </c>
    </row>
    <row r="15" spans="1:4" x14ac:dyDescent="0.2">
      <c r="A15">
        <v>1823</v>
      </c>
      <c r="B15" t="s">
        <v>425</v>
      </c>
      <c r="C15" t="s">
        <v>433</v>
      </c>
      <c r="D15" t="s">
        <v>441</v>
      </c>
    </row>
    <row r="16" spans="1:4" x14ac:dyDescent="0.2">
      <c r="A16">
        <v>188</v>
      </c>
      <c r="B16" t="s">
        <v>406</v>
      </c>
      <c r="C16" s="10" t="s">
        <v>405</v>
      </c>
      <c r="D16" t="s">
        <v>407</v>
      </c>
    </row>
    <row r="17" spans="1:4" x14ac:dyDescent="0.2">
      <c r="A17">
        <v>1819</v>
      </c>
      <c r="B17" t="s">
        <v>426</v>
      </c>
      <c r="C17" t="s">
        <v>434</v>
      </c>
      <c r="D17" t="s">
        <v>442</v>
      </c>
    </row>
    <row r="18" spans="1:4" x14ac:dyDescent="0.2">
      <c r="A18">
        <v>1820</v>
      </c>
      <c r="B18" t="s">
        <v>427</v>
      </c>
      <c r="C18" t="s">
        <v>435</v>
      </c>
      <c r="D18" t="s">
        <v>443</v>
      </c>
    </row>
    <row r="19" spans="1:4" x14ac:dyDescent="0.2">
      <c r="A19">
        <v>6042</v>
      </c>
      <c r="B19" t="s">
        <v>394</v>
      </c>
      <c r="C19" t="s">
        <v>393</v>
      </c>
      <c r="D19" t="s">
        <v>395</v>
      </c>
    </row>
    <row r="20" spans="1:4" x14ac:dyDescent="0.2">
      <c r="A20">
        <v>1821</v>
      </c>
      <c r="B20" t="s">
        <v>428</v>
      </c>
      <c r="C20" t="s">
        <v>436</v>
      </c>
      <c r="D20" t="s">
        <v>444</v>
      </c>
    </row>
    <row r="21" spans="1:4" x14ac:dyDescent="0.2">
      <c r="A21">
        <v>3508</v>
      </c>
      <c r="B21" t="s">
        <v>409</v>
      </c>
      <c r="C21" t="s">
        <v>408</v>
      </c>
      <c r="D21" t="s">
        <v>410</v>
      </c>
    </row>
    <row r="22" spans="1:4" x14ac:dyDescent="0.2">
      <c r="A22">
        <v>131</v>
      </c>
      <c r="B22" t="s">
        <v>391</v>
      </c>
      <c r="C22" t="s">
        <v>390</v>
      </c>
      <c r="D22" t="s">
        <v>392</v>
      </c>
    </row>
    <row r="23" spans="1:4" x14ac:dyDescent="0.2">
      <c r="A23">
        <v>1822</v>
      </c>
      <c r="B23" t="s">
        <v>421</v>
      </c>
      <c r="C23" t="s">
        <v>429</v>
      </c>
      <c r="D23" t="s">
        <v>437</v>
      </c>
    </row>
    <row r="24" spans="1:4" x14ac:dyDescent="0.2">
      <c r="A24">
        <v>8905</v>
      </c>
      <c r="B24" t="s">
        <v>415</v>
      </c>
      <c r="C24" t="s">
        <v>414</v>
      </c>
      <c r="D24" t="s">
        <v>416</v>
      </c>
    </row>
    <row r="25" spans="1:4" x14ac:dyDescent="0.2">
      <c r="A25">
        <v>535</v>
      </c>
      <c r="B25" t="s">
        <v>412</v>
      </c>
      <c r="C25" t="s">
        <v>411</v>
      </c>
      <c r="D25" t="s">
        <v>413</v>
      </c>
    </row>
    <row r="26" spans="1:4" x14ac:dyDescent="0.2">
      <c r="A26">
        <v>10336</v>
      </c>
      <c r="B26" t="s">
        <v>418</v>
      </c>
      <c r="C26" t="s">
        <v>417</v>
      </c>
      <c r="D26" t="s">
        <v>419</v>
      </c>
    </row>
  </sheetData>
  <sheetProtection algorithmName="SHA-512" hashValue="rd2QfNeeFknApeuKd0f7Z9E9hLINNgH6u+VE0AhZV63BuMFrl9PMTzX/X0H9dXfQHrjeljBKKvZpsqhmsqRq3Q==" saltValue="AmyTqL67h6rmJAwi9Yyiow==" spinCount="100000" sheet="1" selectLockedCells="1" selectUnlockedCells="1"/>
  <sortState xmlns:xlrd2="http://schemas.microsoft.com/office/spreadsheetml/2017/richdata2" ref="B2:D26">
    <sortCondition ref="B2:B2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04460-D5C8-4DAD-A4EA-FAEB48413B56}">
  <sheetPr codeName="Sheet5"/>
  <dimension ref="A1:J111"/>
  <sheetViews>
    <sheetView topLeftCell="A80" workbookViewId="0">
      <selection activeCell="I107" sqref="I107"/>
    </sheetView>
  </sheetViews>
  <sheetFormatPr defaultRowHeight="15" x14ac:dyDescent="0.2"/>
  <cols>
    <col min="1" max="1" width="15.19921875" customWidth="1"/>
    <col min="2" max="2" width="12.23828125" style="11" customWidth="1"/>
    <col min="3" max="3" width="11.1640625" style="11" customWidth="1"/>
    <col min="4" max="4" width="38.60546875" customWidth="1"/>
    <col min="5" max="6" width="28.25" customWidth="1"/>
    <col min="7" max="7" width="18.96484375" customWidth="1"/>
    <col min="8" max="8" width="19.50390625" customWidth="1"/>
    <col min="9" max="9" width="17.08203125" customWidth="1"/>
    <col min="10" max="10" width="19.1015625" customWidth="1"/>
  </cols>
  <sheetData>
    <row r="1" spans="1:10" ht="28.5" customHeight="1" thickBot="1" x14ac:dyDescent="0.25">
      <c r="A1" s="62" t="s">
        <v>449</v>
      </c>
      <c r="B1" s="62" t="s">
        <v>696</v>
      </c>
      <c r="C1" s="62" t="s">
        <v>710</v>
      </c>
      <c r="D1" s="41" t="s">
        <v>450</v>
      </c>
      <c r="E1" s="41" t="s">
        <v>451</v>
      </c>
      <c r="F1" s="41" t="s">
        <v>713</v>
      </c>
      <c r="G1" s="41" t="s">
        <v>698</v>
      </c>
      <c r="H1" s="41" t="s">
        <v>697</v>
      </c>
      <c r="I1" s="41" t="s">
        <v>703</v>
      </c>
      <c r="J1" s="41" t="s">
        <v>704</v>
      </c>
    </row>
    <row r="2" spans="1:10" ht="15" customHeight="1" x14ac:dyDescent="0.2">
      <c r="A2" s="40">
        <v>1</v>
      </c>
      <c r="B2" s="11">
        <v>5</v>
      </c>
      <c r="C2" s="11">
        <v>6</v>
      </c>
      <c r="D2" s="36" t="s">
        <v>606</v>
      </c>
      <c r="E2" s="38" t="s">
        <v>607</v>
      </c>
      <c r="F2" s="63">
        <v>0</v>
      </c>
      <c r="G2">
        <f>VLOOKUP($B2,'Életkor kategoriák'!$A$4:$F$13,5,FALSE)</f>
        <v>2010</v>
      </c>
      <c r="H2">
        <f>VLOOKUP($B2,'Életkor kategoriák'!$A$4:$F$13,6,FALSE)</f>
        <v>2006</v>
      </c>
      <c r="I2">
        <f>VLOOKUP($C2,Létszámok!$A$2:$D$10,3,FALSE)</f>
        <v>6</v>
      </c>
      <c r="J2">
        <f>VLOOKUP($C2,Létszámok!$A$2:$D$10,4,FALSE)</f>
        <v>24</v>
      </c>
    </row>
    <row r="3" spans="1:10" ht="15" customHeight="1" x14ac:dyDescent="0.2">
      <c r="A3" s="40">
        <v>2</v>
      </c>
      <c r="B3" s="11">
        <v>5</v>
      </c>
      <c r="C3" s="11">
        <v>6</v>
      </c>
      <c r="D3" s="20" t="s">
        <v>614</v>
      </c>
      <c r="E3" s="21" t="s">
        <v>615</v>
      </c>
      <c r="F3" s="63">
        <v>0</v>
      </c>
      <c r="G3">
        <f>VLOOKUP($B3,'Életkor kategoriák'!$A$4:$F$13,5,FALSE)</f>
        <v>2010</v>
      </c>
      <c r="H3">
        <f>VLOOKUP($B3,'Életkor kategoriák'!$A$4:$F$13,6,FALSE)</f>
        <v>2006</v>
      </c>
      <c r="I3">
        <f>VLOOKUP($C3,Létszámok!$A$2:$D$10,3,FALSE)</f>
        <v>6</v>
      </c>
      <c r="J3">
        <f>VLOOKUP($C3,Létszámok!$A$2:$D$10,4,FALSE)</f>
        <v>24</v>
      </c>
    </row>
    <row r="4" spans="1:10" ht="15" customHeight="1" x14ac:dyDescent="0.2">
      <c r="A4" s="40">
        <v>3</v>
      </c>
      <c r="B4" s="11">
        <v>5</v>
      </c>
      <c r="C4" s="11">
        <v>3</v>
      </c>
      <c r="D4" s="20" t="s">
        <v>602</v>
      </c>
      <c r="E4" s="21" t="s">
        <v>603</v>
      </c>
      <c r="F4" s="63">
        <v>0</v>
      </c>
      <c r="G4">
        <f>VLOOKUP($B4,'Életkor kategoriák'!$A$4:$F$13,5,FALSE)</f>
        <v>2010</v>
      </c>
      <c r="H4">
        <f>VLOOKUP($B4,'Életkor kategoriák'!$A$4:$F$13,6,FALSE)</f>
        <v>2006</v>
      </c>
      <c r="I4">
        <f>VLOOKUP($C4,Létszámok!$A$2:$D$10,3,FALSE)</f>
        <v>3</v>
      </c>
      <c r="J4">
        <f>VLOOKUP($C4,Létszámok!$A$2:$D$10,4,FALSE)</f>
        <v>5</v>
      </c>
    </row>
    <row r="5" spans="1:10" ht="15" customHeight="1" x14ac:dyDescent="0.2">
      <c r="A5" s="40">
        <v>4</v>
      </c>
      <c r="B5" s="11">
        <v>5</v>
      </c>
      <c r="C5" s="11">
        <v>3</v>
      </c>
      <c r="D5" s="20" t="s">
        <v>610</v>
      </c>
      <c r="E5" s="21" t="s">
        <v>611</v>
      </c>
      <c r="F5" s="63">
        <v>0</v>
      </c>
      <c r="G5">
        <f>VLOOKUP($B5,'Életkor kategoriák'!$A$4:$F$13,5,FALSE)</f>
        <v>2010</v>
      </c>
      <c r="H5">
        <f>VLOOKUP($B5,'Életkor kategoriák'!$A$4:$F$13,6,FALSE)</f>
        <v>2006</v>
      </c>
      <c r="I5">
        <f>VLOOKUP($C5,Létszámok!$A$2:$D$10,3,FALSE)</f>
        <v>3</v>
      </c>
      <c r="J5">
        <f>VLOOKUP($C5,Létszámok!$A$2:$D$10,4,FALSE)</f>
        <v>5</v>
      </c>
    </row>
    <row r="6" spans="1:10" ht="15" customHeight="1" x14ac:dyDescent="0.2">
      <c r="A6" s="40">
        <v>5</v>
      </c>
      <c r="B6" s="11">
        <v>5</v>
      </c>
      <c r="C6" s="11">
        <v>6</v>
      </c>
      <c r="D6" s="20" t="s">
        <v>608</v>
      </c>
      <c r="E6" s="21" t="s">
        <v>609</v>
      </c>
      <c r="F6" s="63">
        <v>0</v>
      </c>
      <c r="G6">
        <f>VLOOKUP($B6,'Életkor kategoriák'!$A$4:$F$13,5,FALSE)</f>
        <v>2010</v>
      </c>
      <c r="H6">
        <f>VLOOKUP($B6,'Életkor kategoriák'!$A$4:$F$13,6,FALSE)</f>
        <v>2006</v>
      </c>
      <c r="I6">
        <f>VLOOKUP($C6,Létszámok!$A$2:$D$10,3,FALSE)</f>
        <v>6</v>
      </c>
      <c r="J6">
        <f>VLOOKUP($C6,Létszámok!$A$2:$D$10,4,FALSE)</f>
        <v>24</v>
      </c>
    </row>
    <row r="7" spans="1:10" ht="15" customHeight="1" x14ac:dyDescent="0.2">
      <c r="A7" s="40">
        <v>6</v>
      </c>
      <c r="B7" s="11">
        <v>5</v>
      </c>
      <c r="C7" s="11">
        <v>6</v>
      </c>
      <c r="D7" s="20" t="s">
        <v>616</v>
      </c>
      <c r="E7" s="21" t="s">
        <v>617</v>
      </c>
      <c r="F7" s="63">
        <v>0</v>
      </c>
      <c r="G7">
        <f>VLOOKUP($B7,'Életkor kategoriák'!$A$4:$F$13,5,FALSE)</f>
        <v>2010</v>
      </c>
      <c r="H7">
        <f>VLOOKUP($B7,'Életkor kategoriák'!$A$4:$F$13,6,FALSE)</f>
        <v>2006</v>
      </c>
      <c r="I7">
        <f>VLOOKUP($C7,Létszámok!$A$2:$D$10,3,FALSE)</f>
        <v>6</v>
      </c>
      <c r="J7">
        <f>VLOOKUP($C7,Létszámok!$A$2:$D$10,4,FALSE)</f>
        <v>24</v>
      </c>
    </row>
    <row r="8" spans="1:10" ht="15" customHeight="1" x14ac:dyDescent="0.2">
      <c r="A8" s="40">
        <v>7</v>
      </c>
      <c r="B8" s="11">
        <v>5</v>
      </c>
      <c r="C8" s="11">
        <v>3</v>
      </c>
      <c r="D8" s="20" t="s">
        <v>604</v>
      </c>
      <c r="E8" s="21" t="s">
        <v>605</v>
      </c>
      <c r="F8" s="63">
        <v>0</v>
      </c>
      <c r="G8">
        <f>VLOOKUP($B8,'Életkor kategoriák'!$A$4:$F$13,5,FALSE)</f>
        <v>2010</v>
      </c>
      <c r="H8">
        <f>VLOOKUP($B8,'Életkor kategoriák'!$A$4:$F$13,6,FALSE)</f>
        <v>2006</v>
      </c>
      <c r="I8">
        <f>VLOOKUP($C8,Létszámok!$A$2:$D$10,3,FALSE)</f>
        <v>3</v>
      </c>
      <c r="J8">
        <f>VLOOKUP($C8,Létszámok!$A$2:$D$10,4,FALSE)</f>
        <v>5</v>
      </c>
    </row>
    <row r="9" spans="1:10" ht="15" customHeight="1" x14ac:dyDescent="0.2">
      <c r="A9" s="40">
        <v>8</v>
      </c>
      <c r="B9" s="11">
        <v>5</v>
      </c>
      <c r="C9" s="11">
        <v>3</v>
      </c>
      <c r="D9" s="20" t="s">
        <v>612</v>
      </c>
      <c r="E9" s="21" t="s">
        <v>613</v>
      </c>
      <c r="F9" s="63">
        <v>0</v>
      </c>
      <c r="G9">
        <f>VLOOKUP($B9,'Életkor kategoriák'!$A$4:$F$13,5,FALSE)</f>
        <v>2010</v>
      </c>
      <c r="H9">
        <f>VLOOKUP($B9,'Életkor kategoriák'!$A$4:$F$13,6,FALSE)</f>
        <v>2006</v>
      </c>
      <c r="I9">
        <f>VLOOKUP($C9,Létszámok!$A$2:$D$10,3,FALSE)</f>
        <v>3</v>
      </c>
      <c r="J9">
        <f>VLOOKUP($C9,Létszámok!$A$2:$D$10,4,FALSE)</f>
        <v>5</v>
      </c>
    </row>
    <row r="10" spans="1:10" ht="15" customHeight="1" x14ac:dyDescent="0.2">
      <c r="A10" s="40">
        <v>9</v>
      </c>
      <c r="B10" s="11">
        <v>5</v>
      </c>
      <c r="C10" s="11">
        <v>2</v>
      </c>
      <c r="D10" s="20" t="s">
        <v>524</v>
      </c>
      <c r="E10" s="21" t="s">
        <v>525</v>
      </c>
      <c r="F10" s="63">
        <v>0</v>
      </c>
      <c r="G10">
        <f>VLOOKUP($B10,'Életkor kategoriák'!$A$4:$F$13,5,FALSE)</f>
        <v>2010</v>
      </c>
      <c r="H10">
        <f>VLOOKUP($B10,'Életkor kategoriák'!$A$4:$F$13,6,FALSE)</f>
        <v>2006</v>
      </c>
      <c r="I10">
        <f>VLOOKUP($C10,Létszámok!$A$2:$D$10,3,FALSE)</f>
        <v>2</v>
      </c>
      <c r="J10">
        <f>VLOOKUP($C10,Létszámok!$A$2:$D$10,4,FALSE)</f>
        <v>2</v>
      </c>
    </row>
    <row r="11" spans="1:10" ht="15" customHeight="1" x14ac:dyDescent="0.2">
      <c r="A11" s="40">
        <v>10</v>
      </c>
      <c r="B11" s="11">
        <v>5</v>
      </c>
      <c r="C11" s="11">
        <v>5</v>
      </c>
      <c r="D11" s="20" t="s">
        <v>528</v>
      </c>
      <c r="E11" s="21" t="s">
        <v>529</v>
      </c>
      <c r="F11" s="63">
        <v>0.2</v>
      </c>
      <c r="G11">
        <f>VLOOKUP($B11,'Életkor kategoriák'!$A$4:$F$13,5,FALSE)</f>
        <v>2010</v>
      </c>
      <c r="H11">
        <f>VLOOKUP($B11,'Életkor kategoriák'!$A$4:$F$13,6,FALSE)</f>
        <v>2006</v>
      </c>
      <c r="I11">
        <f>VLOOKUP($C11,Létszámok!$A$2:$D$10,3,FALSE)</f>
        <v>16</v>
      </c>
      <c r="J11">
        <f>VLOOKUP($C11,Létszámok!$A$2:$D$10,4,FALSE)</f>
        <v>24</v>
      </c>
    </row>
    <row r="12" spans="1:10" ht="15" customHeight="1" x14ac:dyDescent="0.2">
      <c r="A12" s="40">
        <v>11</v>
      </c>
      <c r="B12" s="11">
        <v>5</v>
      </c>
      <c r="C12" s="11">
        <v>4</v>
      </c>
      <c r="D12" s="20" t="s">
        <v>526</v>
      </c>
      <c r="E12" s="21" t="s">
        <v>527</v>
      </c>
      <c r="F12" s="63">
        <v>0.2</v>
      </c>
      <c r="G12">
        <f>VLOOKUP($B12,'Életkor kategoriák'!$A$4:$F$13,5,FALSE)</f>
        <v>2010</v>
      </c>
      <c r="H12">
        <f>VLOOKUP($B12,'Életkor kategoriák'!$A$4:$F$13,6,FALSE)</f>
        <v>2006</v>
      </c>
      <c r="I12">
        <f>VLOOKUP($C12,Létszámok!$A$2:$D$10,3,FALSE)</f>
        <v>6</v>
      </c>
      <c r="J12">
        <f>VLOOKUP($C12,Létszámok!$A$2:$D$10,4,FALSE)</f>
        <v>15</v>
      </c>
    </row>
    <row r="13" spans="1:10" ht="15" customHeight="1" x14ac:dyDescent="0.2">
      <c r="A13" s="40">
        <v>12</v>
      </c>
      <c r="B13" s="11">
        <v>5</v>
      </c>
      <c r="C13" s="11">
        <v>1</v>
      </c>
      <c r="D13" s="20" t="s">
        <v>598</v>
      </c>
      <c r="E13" s="21" t="s">
        <v>599</v>
      </c>
      <c r="F13" s="63">
        <v>0</v>
      </c>
      <c r="G13">
        <f>VLOOKUP($B13,'Életkor kategoriák'!$A$4:$F$13,5,FALSE)</f>
        <v>2010</v>
      </c>
      <c r="H13">
        <f>VLOOKUP($B13,'Életkor kategoriák'!$A$4:$F$13,6,FALSE)</f>
        <v>2006</v>
      </c>
      <c r="I13">
        <f>VLOOKUP($C13,Létszámok!$A$2:$D$10,3,FALSE)</f>
        <v>1</v>
      </c>
      <c r="J13">
        <f>VLOOKUP($C13,Létszámok!$A$2:$D$10,4,FALSE)</f>
        <v>1</v>
      </c>
    </row>
    <row r="14" spans="1:10" ht="15" customHeight="1" x14ac:dyDescent="0.2">
      <c r="A14" s="40">
        <v>13</v>
      </c>
      <c r="B14" s="11">
        <v>5</v>
      </c>
      <c r="C14" s="11">
        <v>2</v>
      </c>
      <c r="D14" s="20" t="s">
        <v>530</v>
      </c>
      <c r="E14" s="21" t="s">
        <v>531</v>
      </c>
      <c r="F14" s="63">
        <v>0</v>
      </c>
      <c r="G14">
        <f>VLOOKUP($B14,'Életkor kategoriák'!$A$4:$F$13,5,FALSE)</f>
        <v>2010</v>
      </c>
      <c r="H14">
        <f>VLOOKUP($B14,'Életkor kategoriák'!$A$4:$F$13,6,FALSE)</f>
        <v>2006</v>
      </c>
      <c r="I14">
        <f>VLOOKUP($C14,Létszámok!$A$2:$D$10,3,FALSE)</f>
        <v>2</v>
      </c>
      <c r="J14">
        <f>VLOOKUP($C14,Létszámok!$A$2:$D$10,4,FALSE)</f>
        <v>2</v>
      </c>
    </row>
    <row r="15" spans="1:10" ht="15" customHeight="1" x14ac:dyDescent="0.2">
      <c r="A15" s="40">
        <v>14</v>
      </c>
      <c r="B15" s="11">
        <v>5</v>
      </c>
      <c r="C15" s="11">
        <v>8</v>
      </c>
      <c r="D15" s="20" t="s">
        <v>534</v>
      </c>
      <c r="E15" s="21" t="s">
        <v>535</v>
      </c>
      <c r="F15" s="63">
        <v>0.2</v>
      </c>
      <c r="G15">
        <f>VLOOKUP($B15,'Életkor kategoriák'!$A$4:$F$13,5,FALSE)</f>
        <v>2010</v>
      </c>
      <c r="H15">
        <f>VLOOKUP($B15,'Életkor kategoriák'!$A$4:$F$13,6,FALSE)</f>
        <v>2006</v>
      </c>
      <c r="I15">
        <f>VLOOKUP($C15,Létszámok!$A$2:$D$10,3,FALSE)</f>
        <v>18</v>
      </c>
      <c r="J15">
        <f>VLOOKUP($C15,Létszámok!$A$2:$D$10,4,FALSE)</f>
        <v>24</v>
      </c>
    </row>
    <row r="16" spans="1:10" ht="15" customHeight="1" x14ac:dyDescent="0.2">
      <c r="A16" s="40">
        <v>15</v>
      </c>
      <c r="B16" s="11">
        <v>5</v>
      </c>
      <c r="C16" s="11">
        <v>7</v>
      </c>
      <c r="D16" s="20" t="s">
        <v>532</v>
      </c>
      <c r="E16" s="21" t="s">
        <v>533</v>
      </c>
      <c r="F16" s="63">
        <v>0.2</v>
      </c>
      <c r="G16">
        <f>VLOOKUP($B16,'Életkor kategoriák'!$A$4:$F$13,5,FALSE)</f>
        <v>2010</v>
      </c>
      <c r="H16">
        <f>VLOOKUP($B16,'Életkor kategoriák'!$A$4:$F$13,6,FALSE)</f>
        <v>2006</v>
      </c>
      <c r="I16">
        <f>VLOOKUP($C16,Létszámok!$A$2:$D$10,3,FALSE)</f>
        <v>4</v>
      </c>
      <c r="J16">
        <f>VLOOKUP($C16,Létszámok!$A$2:$D$10,4,FALSE)</f>
        <v>17</v>
      </c>
    </row>
    <row r="17" spans="1:10" ht="15" customHeight="1" x14ac:dyDescent="0.2">
      <c r="A17" s="40">
        <v>16</v>
      </c>
      <c r="B17" s="11">
        <v>5</v>
      </c>
      <c r="C17" s="11">
        <v>2</v>
      </c>
      <c r="D17" s="20" t="s">
        <v>600</v>
      </c>
      <c r="E17" s="21" t="s">
        <v>601</v>
      </c>
      <c r="F17" s="63">
        <v>0</v>
      </c>
      <c r="G17">
        <f>VLOOKUP($B17,'Életkor kategoriák'!$A$4:$F$13,5,FALSE)</f>
        <v>2010</v>
      </c>
      <c r="H17">
        <f>VLOOKUP($B17,'Életkor kategoriák'!$A$4:$F$13,6,FALSE)</f>
        <v>2006</v>
      </c>
      <c r="I17">
        <f>VLOOKUP($C17,Létszámok!$A$2:$D$10,3,FALSE)</f>
        <v>2</v>
      </c>
      <c r="J17">
        <f>VLOOKUP($C17,Létszámok!$A$2:$D$10,4,FALSE)</f>
        <v>2</v>
      </c>
    </row>
    <row r="18" spans="1:10" ht="15" customHeight="1" x14ac:dyDescent="0.2">
      <c r="A18" s="40">
        <v>17</v>
      </c>
      <c r="B18" s="11">
        <v>5</v>
      </c>
      <c r="C18" s="11">
        <v>2</v>
      </c>
      <c r="D18" s="20" t="s">
        <v>536</v>
      </c>
      <c r="E18" s="21" t="s">
        <v>537</v>
      </c>
      <c r="F18" s="63">
        <v>0</v>
      </c>
      <c r="G18">
        <f>VLOOKUP($B18,'Életkor kategoriák'!$A$4:$F$13,5,FALSE)</f>
        <v>2010</v>
      </c>
      <c r="H18">
        <f>VLOOKUP($B18,'Életkor kategoriák'!$A$4:$F$13,6,FALSE)</f>
        <v>2006</v>
      </c>
      <c r="I18">
        <f>VLOOKUP($C18,Létszámok!$A$2:$D$10,3,FALSE)</f>
        <v>2</v>
      </c>
      <c r="J18">
        <f>VLOOKUP($C18,Létszámok!$A$2:$D$10,4,FALSE)</f>
        <v>2</v>
      </c>
    </row>
    <row r="19" spans="1:10" ht="15" customHeight="1" x14ac:dyDescent="0.2">
      <c r="A19" s="40">
        <v>18</v>
      </c>
      <c r="B19" s="11">
        <v>5</v>
      </c>
      <c r="C19" s="11">
        <v>5</v>
      </c>
      <c r="D19" s="20" t="s">
        <v>540</v>
      </c>
      <c r="E19" s="21" t="s">
        <v>541</v>
      </c>
      <c r="F19" s="63">
        <v>0.2</v>
      </c>
      <c r="G19">
        <f>VLOOKUP($B19,'Életkor kategoriák'!$A$4:$F$13,5,FALSE)</f>
        <v>2010</v>
      </c>
      <c r="H19">
        <f>VLOOKUP($B19,'Életkor kategoriák'!$A$4:$F$13,6,FALSE)</f>
        <v>2006</v>
      </c>
      <c r="I19">
        <f>VLOOKUP($C19,Létszámok!$A$2:$D$10,3,FALSE)</f>
        <v>16</v>
      </c>
      <c r="J19">
        <f>VLOOKUP($C19,Létszámok!$A$2:$D$10,4,FALSE)</f>
        <v>24</v>
      </c>
    </row>
    <row r="20" spans="1:10" ht="15" customHeight="1" x14ac:dyDescent="0.2">
      <c r="A20" s="40">
        <v>19</v>
      </c>
      <c r="B20" s="11">
        <v>5</v>
      </c>
      <c r="C20" s="11">
        <v>4</v>
      </c>
      <c r="D20" s="20" t="s">
        <v>538</v>
      </c>
      <c r="E20" s="21" t="s">
        <v>539</v>
      </c>
      <c r="F20" s="63">
        <v>0.2</v>
      </c>
      <c r="G20">
        <f>VLOOKUP($B20,'Életkor kategoriák'!$A$4:$F$13,5,FALSE)</f>
        <v>2010</v>
      </c>
      <c r="H20">
        <f>VLOOKUP($B20,'Életkor kategoriák'!$A$4:$F$13,6,FALSE)</f>
        <v>2006</v>
      </c>
      <c r="I20">
        <f>VLOOKUP($C20,Létszámok!$A$2:$D$10,3,FALSE)</f>
        <v>6</v>
      </c>
      <c r="J20">
        <f>VLOOKUP($C20,Létszámok!$A$2:$D$10,4,FALSE)</f>
        <v>15</v>
      </c>
    </row>
    <row r="21" spans="1:10" ht="15" customHeight="1" x14ac:dyDescent="0.2">
      <c r="A21" s="40">
        <v>20</v>
      </c>
      <c r="B21" s="11">
        <v>7</v>
      </c>
      <c r="C21" s="11">
        <v>6</v>
      </c>
      <c r="D21" s="26" t="s">
        <v>670</v>
      </c>
      <c r="E21" s="33" t="s">
        <v>671</v>
      </c>
      <c r="F21" s="63">
        <v>0.2</v>
      </c>
      <c r="G21">
        <f>VLOOKUP($B21,'Életkor kategoriák'!$A$4:$F$13,5,FALSE)</f>
        <v>1995</v>
      </c>
      <c r="H21">
        <f>VLOOKUP($B21,'Életkor kategoriák'!$A$4:$F$13,6,FALSE)</f>
        <v>1900</v>
      </c>
      <c r="I21">
        <f>VLOOKUP($C21,Létszámok!$A$2:$D$10,3,FALSE)</f>
        <v>6</v>
      </c>
      <c r="J21">
        <f>VLOOKUP($C21,Létszámok!$A$2:$D$10,4,FALSE)</f>
        <v>24</v>
      </c>
    </row>
    <row r="22" spans="1:10" ht="15" customHeight="1" x14ac:dyDescent="0.2">
      <c r="A22" s="40">
        <v>21</v>
      </c>
      <c r="B22" s="11">
        <v>7</v>
      </c>
      <c r="C22" s="11">
        <v>5</v>
      </c>
      <c r="D22" s="26" t="s">
        <v>560</v>
      </c>
      <c r="E22" s="33" t="s">
        <v>561</v>
      </c>
      <c r="F22" s="63">
        <v>0</v>
      </c>
      <c r="G22">
        <f>VLOOKUP($B22,'Életkor kategoriák'!$A$4:$F$13,5,FALSE)</f>
        <v>1995</v>
      </c>
      <c r="H22">
        <f>VLOOKUP($B22,'Életkor kategoriák'!$A$4:$F$13,6,FALSE)</f>
        <v>1900</v>
      </c>
      <c r="I22">
        <f>VLOOKUP($C22,Létszámok!$A$2:$D$10,3,FALSE)</f>
        <v>16</v>
      </c>
      <c r="J22">
        <f>VLOOKUP($C22,Létszámok!$A$2:$D$10,4,FALSE)</f>
        <v>24</v>
      </c>
    </row>
    <row r="23" spans="1:10" ht="15" customHeight="1" x14ac:dyDescent="0.2">
      <c r="A23" s="40">
        <v>22</v>
      </c>
      <c r="B23" s="11">
        <v>2</v>
      </c>
      <c r="C23" s="11">
        <v>6</v>
      </c>
      <c r="D23" s="14" t="s">
        <v>572</v>
      </c>
      <c r="E23" s="15" t="s">
        <v>573</v>
      </c>
      <c r="F23" s="63">
        <v>0</v>
      </c>
      <c r="G23">
        <f>VLOOKUP($B23,'Életkor kategoriák'!$A$4:$F$13,5,FALSE)</f>
        <v>2020</v>
      </c>
      <c r="H23">
        <f>VLOOKUP($B23,'Életkor kategoriák'!$A$4:$F$13,6,FALSE)</f>
        <v>2016</v>
      </c>
      <c r="I23">
        <f>VLOOKUP($C23,Létszámok!$A$2:$D$10,3,FALSE)</f>
        <v>6</v>
      </c>
      <c r="J23">
        <f>VLOOKUP($C23,Létszámok!$A$2:$D$10,4,FALSE)</f>
        <v>24</v>
      </c>
    </row>
    <row r="24" spans="1:10" ht="15" customHeight="1" x14ac:dyDescent="0.2">
      <c r="A24" s="40">
        <v>23</v>
      </c>
      <c r="B24" s="11">
        <v>2</v>
      </c>
      <c r="C24" s="11">
        <v>3</v>
      </c>
      <c r="D24" s="14" t="s">
        <v>570</v>
      </c>
      <c r="E24" s="15" t="s">
        <v>571</v>
      </c>
      <c r="F24" s="63">
        <v>0</v>
      </c>
      <c r="G24">
        <f>VLOOKUP($B24,'Életkor kategoriák'!$A$4:$F$13,5,FALSE)</f>
        <v>2020</v>
      </c>
      <c r="H24">
        <f>VLOOKUP($B24,'Életkor kategoriák'!$A$4:$F$13,6,FALSE)</f>
        <v>2016</v>
      </c>
      <c r="I24">
        <f>VLOOKUP($C24,Létszámok!$A$2:$D$10,3,FALSE)</f>
        <v>3</v>
      </c>
      <c r="J24">
        <f>VLOOKUP($C24,Létszámok!$A$2:$D$10,4,FALSE)</f>
        <v>5</v>
      </c>
    </row>
    <row r="25" spans="1:10" ht="15" customHeight="1" x14ac:dyDescent="0.2">
      <c r="A25" s="40">
        <v>24</v>
      </c>
      <c r="B25" s="11">
        <v>2</v>
      </c>
      <c r="C25" s="11">
        <v>2</v>
      </c>
      <c r="D25" s="14" t="s">
        <v>470</v>
      </c>
      <c r="E25" s="15" t="s">
        <v>471</v>
      </c>
      <c r="F25" s="63">
        <v>0</v>
      </c>
      <c r="G25">
        <f>VLOOKUP($B25,'Életkor kategoriák'!$A$4:$F$13,5,FALSE)</f>
        <v>2020</v>
      </c>
      <c r="H25">
        <f>VLOOKUP($B25,'Életkor kategoriák'!$A$4:$F$13,6,FALSE)</f>
        <v>2016</v>
      </c>
      <c r="I25">
        <f>VLOOKUP($C25,Létszámok!$A$2:$D$10,3,FALSE)</f>
        <v>2</v>
      </c>
      <c r="J25">
        <f>VLOOKUP($C25,Létszámok!$A$2:$D$10,4,FALSE)</f>
        <v>2</v>
      </c>
    </row>
    <row r="26" spans="1:10" ht="15" customHeight="1" x14ac:dyDescent="0.2">
      <c r="A26" s="40">
        <v>25</v>
      </c>
      <c r="B26" s="11">
        <v>2</v>
      </c>
      <c r="C26" s="11">
        <v>5</v>
      </c>
      <c r="D26" s="14" t="s">
        <v>474</v>
      </c>
      <c r="E26" s="15" t="s">
        <v>475</v>
      </c>
      <c r="F26" s="63">
        <v>0.2</v>
      </c>
      <c r="G26">
        <f>VLOOKUP($B26,'Életkor kategoriák'!$A$4:$F$13,5,FALSE)</f>
        <v>2020</v>
      </c>
      <c r="H26">
        <f>VLOOKUP($B26,'Életkor kategoriák'!$A$4:$F$13,6,FALSE)</f>
        <v>2016</v>
      </c>
      <c r="I26">
        <f>VLOOKUP($C26,Létszámok!$A$2:$D$10,3,FALSE)</f>
        <v>16</v>
      </c>
      <c r="J26">
        <f>VLOOKUP($C26,Létszámok!$A$2:$D$10,4,FALSE)</f>
        <v>24</v>
      </c>
    </row>
    <row r="27" spans="1:10" ht="15" customHeight="1" x14ac:dyDescent="0.2">
      <c r="A27" s="40">
        <v>26</v>
      </c>
      <c r="B27" s="11">
        <v>2</v>
      </c>
      <c r="C27" s="11">
        <v>4</v>
      </c>
      <c r="D27" s="14" t="s">
        <v>472</v>
      </c>
      <c r="E27" s="15" t="s">
        <v>473</v>
      </c>
      <c r="F27" s="63">
        <v>0.2</v>
      </c>
      <c r="G27">
        <f>VLOOKUP($B27,'Életkor kategoriák'!$A$4:$F$13,5,FALSE)</f>
        <v>2020</v>
      </c>
      <c r="H27">
        <f>VLOOKUP($B27,'Életkor kategoriák'!$A$4:$F$13,6,FALSE)</f>
        <v>2016</v>
      </c>
      <c r="I27">
        <f>VLOOKUP($C27,Létszámok!$A$2:$D$10,3,FALSE)</f>
        <v>6</v>
      </c>
      <c r="J27">
        <f>VLOOKUP($C27,Létszámok!$A$2:$D$10,4,FALSE)</f>
        <v>15</v>
      </c>
    </row>
    <row r="28" spans="1:10" ht="15" customHeight="1" x14ac:dyDescent="0.2">
      <c r="A28" s="40">
        <v>27</v>
      </c>
      <c r="B28" s="11">
        <v>2</v>
      </c>
      <c r="C28" s="11">
        <v>1</v>
      </c>
      <c r="D28" s="14" t="s">
        <v>568</v>
      </c>
      <c r="E28" s="15" t="s">
        <v>569</v>
      </c>
      <c r="F28" s="63">
        <v>0</v>
      </c>
      <c r="G28">
        <f>VLOOKUP($B28,'Életkor kategoriák'!$A$4:$F$13,5,FALSE)</f>
        <v>2020</v>
      </c>
      <c r="H28">
        <f>VLOOKUP($B28,'Életkor kategoriák'!$A$4:$F$13,6,FALSE)</f>
        <v>2016</v>
      </c>
      <c r="I28">
        <f>VLOOKUP($C28,Létszámok!$A$2:$D$10,3,FALSE)</f>
        <v>1</v>
      </c>
      <c r="J28">
        <f>VLOOKUP($C28,Létszámok!$A$2:$D$10,4,FALSE)</f>
        <v>1</v>
      </c>
    </row>
    <row r="29" spans="1:10" ht="15" customHeight="1" x14ac:dyDescent="0.2">
      <c r="A29" s="40">
        <v>28</v>
      </c>
      <c r="B29" s="11">
        <v>2</v>
      </c>
      <c r="C29" s="11">
        <v>2</v>
      </c>
      <c r="D29" s="14" t="s">
        <v>476</v>
      </c>
      <c r="E29" s="15" t="s">
        <v>477</v>
      </c>
      <c r="F29" s="63">
        <v>0</v>
      </c>
      <c r="G29">
        <f>VLOOKUP($B29,'Életkor kategoriák'!$A$4:$F$13,5,FALSE)</f>
        <v>2020</v>
      </c>
      <c r="H29">
        <f>VLOOKUP($B29,'Életkor kategoriák'!$A$4:$F$13,6,FALSE)</f>
        <v>2016</v>
      </c>
      <c r="I29">
        <f>VLOOKUP($C29,Létszámok!$A$2:$D$10,3,FALSE)</f>
        <v>2</v>
      </c>
      <c r="J29">
        <f>VLOOKUP($C29,Létszámok!$A$2:$D$10,4,FALSE)</f>
        <v>2</v>
      </c>
    </row>
    <row r="30" spans="1:10" ht="15" customHeight="1" x14ac:dyDescent="0.2">
      <c r="A30" s="40">
        <v>29</v>
      </c>
      <c r="B30" s="11">
        <v>2</v>
      </c>
      <c r="C30" s="11">
        <v>8</v>
      </c>
      <c r="D30" s="14" t="s">
        <v>480</v>
      </c>
      <c r="E30" s="15" t="s">
        <v>481</v>
      </c>
      <c r="F30" s="63">
        <v>0.2</v>
      </c>
      <c r="G30">
        <f>VLOOKUP($B30,'Életkor kategoriák'!$A$4:$F$13,5,FALSE)</f>
        <v>2020</v>
      </c>
      <c r="H30">
        <f>VLOOKUP($B30,'Életkor kategoriák'!$A$4:$F$13,6,FALSE)</f>
        <v>2016</v>
      </c>
      <c r="I30">
        <f>VLOOKUP($C30,Létszámok!$A$2:$D$10,3,FALSE)</f>
        <v>18</v>
      </c>
      <c r="J30">
        <f>VLOOKUP($C30,Létszámok!$A$2:$D$10,4,FALSE)</f>
        <v>24</v>
      </c>
    </row>
    <row r="31" spans="1:10" ht="15" customHeight="1" x14ac:dyDescent="0.2">
      <c r="A31" s="40">
        <v>30</v>
      </c>
      <c r="B31" s="11">
        <v>2</v>
      </c>
      <c r="C31" s="11">
        <v>7</v>
      </c>
      <c r="D31" s="14" t="s">
        <v>478</v>
      </c>
      <c r="E31" s="15" t="s">
        <v>479</v>
      </c>
      <c r="F31" s="63">
        <v>0.2</v>
      </c>
      <c r="G31">
        <f>VLOOKUP($B31,'Életkor kategoriák'!$A$4:$F$13,5,FALSE)</f>
        <v>2020</v>
      </c>
      <c r="H31">
        <f>VLOOKUP($B31,'Életkor kategoriák'!$A$4:$F$13,6,FALSE)</f>
        <v>2016</v>
      </c>
      <c r="I31">
        <f>VLOOKUP($C31,Létszámok!$A$2:$D$10,3,FALSE)</f>
        <v>4</v>
      </c>
      <c r="J31">
        <f>VLOOKUP($C31,Létszámok!$A$2:$D$10,4,FALSE)</f>
        <v>17</v>
      </c>
    </row>
    <row r="32" spans="1:10" ht="15" customHeight="1" x14ac:dyDescent="0.2">
      <c r="A32" s="40">
        <v>31</v>
      </c>
      <c r="B32" s="11">
        <v>2</v>
      </c>
      <c r="C32" s="11">
        <v>2</v>
      </c>
      <c r="D32" s="14" t="s">
        <v>482</v>
      </c>
      <c r="E32" s="15" t="s">
        <v>483</v>
      </c>
      <c r="F32" s="63">
        <v>0</v>
      </c>
      <c r="G32">
        <f>VLOOKUP($B32,'Életkor kategoriák'!$A$4:$F$13,5,FALSE)</f>
        <v>2020</v>
      </c>
      <c r="H32">
        <f>VLOOKUP($B32,'Életkor kategoriák'!$A$4:$F$13,6,FALSE)</f>
        <v>2016</v>
      </c>
      <c r="I32">
        <f>VLOOKUP($C32,Létszámok!$A$2:$D$10,3,FALSE)</f>
        <v>2</v>
      </c>
      <c r="J32">
        <f>VLOOKUP($C32,Létszámok!$A$2:$D$10,4,FALSE)</f>
        <v>2</v>
      </c>
    </row>
    <row r="33" spans="1:10" ht="15" customHeight="1" x14ac:dyDescent="0.2">
      <c r="A33" s="40">
        <v>32</v>
      </c>
      <c r="B33" s="11">
        <v>2</v>
      </c>
      <c r="C33" s="11">
        <v>5</v>
      </c>
      <c r="D33" s="14" t="s">
        <v>486</v>
      </c>
      <c r="E33" s="15" t="s">
        <v>487</v>
      </c>
      <c r="F33" s="63">
        <v>0.2</v>
      </c>
      <c r="G33">
        <f>VLOOKUP($B33,'Életkor kategoriák'!$A$4:$F$13,5,FALSE)</f>
        <v>2020</v>
      </c>
      <c r="H33">
        <f>VLOOKUP($B33,'Életkor kategoriák'!$A$4:$F$13,6,FALSE)</f>
        <v>2016</v>
      </c>
      <c r="I33">
        <f>VLOOKUP($C33,Létszámok!$A$2:$D$10,3,FALSE)</f>
        <v>16</v>
      </c>
      <c r="J33">
        <f>VLOOKUP($C33,Létszámok!$A$2:$D$10,4,FALSE)</f>
        <v>24</v>
      </c>
    </row>
    <row r="34" spans="1:10" ht="15" customHeight="1" x14ac:dyDescent="0.2">
      <c r="A34" s="40">
        <v>33</v>
      </c>
      <c r="B34" s="11">
        <v>2</v>
      </c>
      <c r="C34" s="11">
        <v>4</v>
      </c>
      <c r="D34" s="14" t="s">
        <v>484</v>
      </c>
      <c r="E34" s="15" t="s">
        <v>485</v>
      </c>
      <c r="F34" s="63">
        <v>0.2</v>
      </c>
      <c r="G34">
        <f>VLOOKUP($B34,'Életkor kategoriák'!$A$4:$F$13,5,FALSE)</f>
        <v>2020</v>
      </c>
      <c r="H34">
        <f>VLOOKUP($B34,'Életkor kategoriák'!$A$4:$F$13,6,FALSE)</f>
        <v>2016</v>
      </c>
      <c r="I34">
        <f>VLOOKUP($C34,Létszámok!$A$2:$D$10,3,FALSE)</f>
        <v>6</v>
      </c>
      <c r="J34">
        <f>VLOOKUP($C34,Létszámok!$A$2:$D$10,4,FALSE)</f>
        <v>15</v>
      </c>
    </row>
    <row r="35" spans="1:10" ht="15" customHeight="1" x14ac:dyDescent="0.2">
      <c r="A35" s="40">
        <v>34</v>
      </c>
      <c r="B35" s="11">
        <v>9</v>
      </c>
      <c r="C35" s="11">
        <v>6</v>
      </c>
      <c r="D35" s="28" t="s">
        <v>650</v>
      </c>
      <c r="E35" s="22" t="s">
        <v>651</v>
      </c>
      <c r="F35" s="63">
        <v>0</v>
      </c>
      <c r="G35">
        <f>VLOOKUP($B35,'Életkor kategoriák'!$A$4:$F$13,5,FALSE)</f>
        <v>2017</v>
      </c>
      <c r="H35">
        <f>VLOOKUP($B35,'Életkor kategoriák'!$A$4:$F$13,6,FALSE)</f>
        <v>2008</v>
      </c>
      <c r="I35">
        <f>VLOOKUP($C35,Létszámok!$A$2:$D$10,3,FALSE)</f>
        <v>6</v>
      </c>
      <c r="J35">
        <f>VLOOKUP($C35,Létszámok!$A$2:$D$10,4,FALSE)</f>
        <v>24</v>
      </c>
    </row>
    <row r="36" spans="1:10" ht="15" customHeight="1" x14ac:dyDescent="0.2">
      <c r="A36" s="40">
        <v>35</v>
      </c>
      <c r="B36" s="11">
        <v>10</v>
      </c>
      <c r="C36" s="11">
        <v>6</v>
      </c>
      <c r="D36" s="28" t="s">
        <v>654</v>
      </c>
      <c r="E36" s="22" t="s">
        <v>655</v>
      </c>
      <c r="F36" s="63">
        <v>0</v>
      </c>
      <c r="G36">
        <f>VLOOKUP($B36,'Életkor kategoriák'!$A$4:$F$13,5,FALSE)</f>
        <v>2013</v>
      </c>
      <c r="H36">
        <f>VLOOKUP($B36,'Életkor kategoriák'!$A$4:$F$13,6,FALSE)</f>
        <v>2008</v>
      </c>
      <c r="I36">
        <f>VLOOKUP($C36,Létszámok!$A$2:$D$10,3,FALSE)</f>
        <v>6</v>
      </c>
      <c r="J36">
        <f>VLOOKUP($C36,Létszámok!$A$2:$D$10,4,FALSE)</f>
        <v>24</v>
      </c>
    </row>
    <row r="37" spans="1:10" ht="15" customHeight="1" x14ac:dyDescent="0.2">
      <c r="A37" s="40">
        <v>36</v>
      </c>
      <c r="B37" s="11">
        <v>9</v>
      </c>
      <c r="C37" s="11">
        <v>3</v>
      </c>
      <c r="D37" s="31" t="s">
        <v>660</v>
      </c>
      <c r="E37" s="23" t="s">
        <v>661</v>
      </c>
      <c r="F37" s="63">
        <v>0</v>
      </c>
      <c r="G37">
        <f>VLOOKUP($B37,'Életkor kategoriák'!$A$4:$F$13,5,FALSE)</f>
        <v>2017</v>
      </c>
      <c r="H37">
        <f>VLOOKUP($B37,'Életkor kategoriák'!$A$4:$F$13,6,FALSE)</f>
        <v>2008</v>
      </c>
      <c r="I37">
        <f>VLOOKUP($C37,Létszámok!$A$2:$D$10,3,FALSE)</f>
        <v>3</v>
      </c>
      <c r="J37">
        <f>VLOOKUP($C37,Létszámok!$A$2:$D$10,4,FALSE)</f>
        <v>5</v>
      </c>
    </row>
    <row r="38" spans="1:10" ht="15" customHeight="1" x14ac:dyDescent="0.2">
      <c r="A38" s="40">
        <v>37</v>
      </c>
      <c r="B38" s="11">
        <v>10</v>
      </c>
      <c r="C38" s="11">
        <v>3</v>
      </c>
      <c r="D38" s="31" t="s">
        <v>664</v>
      </c>
      <c r="E38" s="23" t="s">
        <v>665</v>
      </c>
      <c r="F38" s="63">
        <v>0</v>
      </c>
      <c r="G38">
        <f>VLOOKUP($B38,'Életkor kategoriák'!$A$4:$F$13,5,FALSE)</f>
        <v>2013</v>
      </c>
      <c r="H38">
        <f>VLOOKUP($B38,'Életkor kategoriák'!$A$4:$F$13,6,FALSE)</f>
        <v>2008</v>
      </c>
      <c r="I38">
        <f>VLOOKUP($C38,Létszámok!$A$2:$D$10,3,FALSE)</f>
        <v>3</v>
      </c>
      <c r="J38">
        <f>VLOOKUP($C38,Létszámok!$A$2:$D$10,4,FALSE)</f>
        <v>5</v>
      </c>
    </row>
    <row r="39" spans="1:10" ht="15" customHeight="1" x14ac:dyDescent="0.2">
      <c r="A39" s="40">
        <v>38</v>
      </c>
      <c r="B39" s="11">
        <v>8</v>
      </c>
      <c r="C39" s="11">
        <v>6</v>
      </c>
      <c r="D39" s="28" t="s">
        <v>648</v>
      </c>
      <c r="E39" s="22" t="s">
        <v>649</v>
      </c>
      <c r="F39" s="63">
        <v>0</v>
      </c>
      <c r="G39">
        <f>VLOOKUP($B39,'Életkor kategoriák'!$A$4:$F$13,5,FALSE)</f>
        <v>2019</v>
      </c>
      <c r="H39">
        <f>VLOOKUP($B39,'Életkor kategoriák'!$A$4:$F$13,6,FALSE)</f>
        <v>2011</v>
      </c>
      <c r="I39">
        <f>VLOOKUP($C39,Létszámok!$A$2:$D$10,3,FALSE)</f>
        <v>6</v>
      </c>
      <c r="J39">
        <f>VLOOKUP($C39,Létszámok!$A$2:$D$10,4,FALSE)</f>
        <v>24</v>
      </c>
    </row>
    <row r="40" spans="1:10" ht="15" customHeight="1" x14ac:dyDescent="0.2">
      <c r="A40" s="40">
        <v>39</v>
      </c>
      <c r="B40" s="11">
        <v>9</v>
      </c>
      <c r="C40" s="11">
        <v>6</v>
      </c>
      <c r="D40" s="28" t="s">
        <v>652</v>
      </c>
      <c r="E40" s="22" t="s">
        <v>653</v>
      </c>
      <c r="F40" s="63">
        <v>0</v>
      </c>
      <c r="G40">
        <f>VLOOKUP($B40,'Életkor kategoriák'!$A$4:$F$13,5,FALSE)</f>
        <v>2017</v>
      </c>
      <c r="H40">
        <f>VLOOKUP($B40,'Életkor kategoriák'!$A$4:$F$13,6,FALSE)</f>
        <v>2008</v>
      </c>
      <c r="I40">
        <f>VLOOKUP($C40,Létszámok!$A$2:$D$10,3,FALSE)</f>
        <v>6</v>
      </c>
      <c r="J40">
        <f>VLOOKUP($C40,Létszámok!$A$2:$D$10,4,FALSE)</f>
        <v>24</v>
      </c>
    </row>
    <row r="41" spans="1:10" ht="15" customHeight="1" x14ac:dyDescent="0.2">
      <c r="A41" s="40">
        <v>40</v>
      </c>
      <c r="B41" s="11">
        <v>10</v>
      </c>
      <c r="C41" s="11">
        <v>6</v>
      </c>
      <c r="D41" s="28" t="s">
        <v>656</v>
      </c>
      <c r="E41" s="22" t="s">
        <v>657</v>
      </c>
      <c r="F41" s="63">
        <v>0</v>
      </c>
      <c r="G41">
        <f>VLOOKUP($B41,'Életkor kategoriák'!$A$4:$F$13,5,FALSE)</f>
        <v>2013</v>
      </c>
      <c r="H41">
        <f>VLOOKUP($B41,'Életkor kategoriák'!$A$4:$F$13,6,FALSE)</f>
        <v>2008</v>
      </c>
      <c r="I41">
        <f>VLOOKUP($C41,Létszámok!$A$2:$D$10,3,FALSE)</f>
        <v>6</v>
      </c>
      <c r="J41">
        <f>VLOOKUP($C41,Létszámok!$A$2:$D$10,4,FALSE)</f>
        <v>24</v>
      </c>
    </row>
    <row r="42" spans="1:10" ht="15" customHeight="1" x14ac:dyDescent="0.2">
      <c r="A42" s="40">
        <v>41</v>
      </c>
      <c r="B42" s="11">
        <v>9</v>
      </c>
      <c r="C42" s="11">
        <v>3</v>
      </c>
      <c r="D42" s="31" t="s">
        <v>662</v>
      </c>
      <c r="E42" s="23" t="s">
        <v>663</v>
      </c>
      <c r="F42" s="63">
        <v>0</v>
      </c>
      <c r="G42">
        <f>VLOOKUP($B42,'Életkor kategoriák'!$A$4:$F$13,5,FALSE)</f>
        <v>2017</v>
      </c>
      <c r="H42">
        <f>VLOOKUP($B42,'Életkor kategoriák'!$A$4:$F$13,6,FALSE)</f>
        <v>2008</v>
      </c>
      <c r="I42">
        <f>VLOOKUP($C42,Létszámok!$A$2:$D$10,3,FALSE)</f>
        <v>3</v>
      </c>
      <c r="J42">
        <f>VLOOKUP($C42,Létszámok!$A$2:$D$10,4,FALSE)</f>
        <v>5</v>
      </c>
    </row>
    <row r="43" spans="1:10" ht="15" customHeight="1" x14ac:dyDescent="0.2">
      <c r="A43" s="40">
        <v>42</v>
      </c>
      <c r="B43" s="11">
        <v>10</v>
      </c>
      <c r="C43" s="11">
        <v>3</v>
      </c>
      <c r="D43" s="31" t="s">
        <v>666</v>
      </c>
      <c r="E43" s="23" t="s">
        <v>667</v>
      </c>
      <c r="F43" s="63">
        <v>0</v>
      </c>
      <c r="G43">
        <f>VLOOKUP($B43,'Életkor kategoriák'!$A$4:$F$13,5,FALSE)</f>
        <v>2013</v>
      </c>
      <c r="H43">
        <f>VLOOKUP($B43,'Életkor kategoriák'!$A$4:$F$13,6,FALSE)</f>
        <v>2008</v>
      </c>
      <c r="I43">
        <f>VLOOKUP($C43,Létszámok!$A$2:$D$10,3,FALSE)</f>
        <v>3</v>
      </c>
      <c r="J43">
        <f>VLOOKUP($C43,Létszámok!$A$2:$D$10,4,FALSE)</f>
        <v>5</v>
      </c>
    </row>
    <row r="44" spans="1:10" ht="15" customHeight="1" x14ac:dyDescent="0.2">
      <c r="A44" s="40">
        <v>43</v>
      </c>
      <c r="B44" s="11">
        <v>8</v>
      </c>
      <c r="C44" s="11">
        <v>3</v>
      </c>
      <c r="D44" s="31" t="s">
        <v>658</v>
      </c>
      <c r="E44" s="23" t="s">
        <v>659</v>
      </c>
      <c r="F44" s="63">
        <v>0</v>
      </c>
      <c r="G44">
        <f>VLOOKUP($B44,'Életkor kategoriák'!$A$4:$F$13,5,FALSE)</f>
        <v>2019</v>
      </c>
      <c r="H44">
        <f>VLOOKUP($B44,'Életkor kategoriák'!$A$4:$F$13,6,FALSE)</f>
        <v>2011</v>
      </c>
      <c r="I44">
        <f>VLOOKUP($C44,Létszámok!$A$2:$D$10,3,FALSE)</f>
        <v>3</v>
      </c>
      <c r="J44">
        <f>VLOOKUP($C44,Létszámok!$A$2:$D$10,4,FALSE)</f>
        <v>5</v>
      </c>
    </row>
    <row r="45" spans="1:10" ht="15" customHeight="1" x14ac:dyDescent="0.2">
      <c r="A45" s="40">
        <v>44</v>
      </c>
      <c r="B45" s="11">
        <v>3</v>
      </c>
      <c r="C45" s="11">
        <v>6</v>
      </c>
      <c r="D45" s="16" t="s">
        <v>578</v>
      </c>
      <c r="E45" s="17" t="s">
        <v>579</v>
      </c>
      <c r="F45" s="63">
        <v>0</v>
      </c>
      <c r="G45">
        <f>VLOOKUP($B45,'Életkor kategoriák'!$A$4:$F$13,5,FALSE)</f>
        <v>2017</v>
      </c>
      <c r="H45">
        <f>VLOOKUP($B45,'Életkor kategoriák'!$A$4:$F$13,6,FALSE)</f>
        <v>2012</v>
      </c>
      <c r="I45">
        <f>VLOOKUP($C45,Létszámok!$A$2:$D$10,3,FALSE)</f>
        <v>6</v>
      </c>
      <c r="J45">
        <f>VLOOKUP($C45,Létszámok!$A$2:$D$10,4,FALSE)</f>
        <v>24</v>
      </c>
    </row>
    <row r="46" spans="1:10" ht="15" customHeight="1" x14ac:dyDescent="0.2">
      <c r="A46" s="40">
        <v>45</v>
      </c>
      <c r="B46" s="11">
        <v>3</v>
      </c>
      <c r="C46" s="11">
        <v>3</v>
      </c>
      <c r="D46" s="16" t="s">
        <v>576</v>
      </c>
      <c r="E46" s="17" t="s">
        <v>577</v>
      </c>
      <c r="F46" s="63">
        <v>0</v>
      </c>
      <c r="G46">
        <f>VLOOKUP($B46,'Életkor kategoriák'!$A$4:$F$13,5,FALSE)</f>
        <v>2017</v>
      </c>
      <c r="H46">
        <f>VLOOKUP($B46,'Életkor kategoriák'!$A$4:$F$13,6,FALSE)</f>
        <v>2012</v>
      </c>
      <c r="I46">
        <f>VLOOKUP($C46,Létszámok!$A$2:$D$10,3,FALSE)</f>
        <v>3</v>
      </c>
      <c r="J46">
        <f>VLOOKUP($C46,Létszámok!$A$2:$D$10,4,FALSE)</f>
        <v>5</v>
      </c>
    </row>
    <row r="47" spans="1:10" ht="15" customHeight="1" x14ac:dyDescent="0.2">
      <c r="A47" s="40">
        <v>46</v>
      </c>
      <c r="B47" s="11">
        <v>3</v>
      </c>
      <c r="C47" s="11">
        <v>2</v>
      </c>
      <c r="D47" s="16" t="s">
        <v>488</v>
      </c>
      <c r="E47" s="17" t="s">
        <v>489</v>
      </c>
      <c r="F47" s="63">
        <v>0</v>
      </c>
      <c r="G47">
        <f>VLOOKUP($B47,'Életkor kategoriák'!$A$4:$F$13,5,FALSE)</f>
        <v>2017</v>
      </c>
      <c r="H47">
        <f>VLOOKUP($B47,'Életkor kategoriák'!$A$4:$F$13,6,FALSE)</f>
        <v>2012</v>
      </c>
      <c r="I47">
        <f>VLOOKUP($C47,Létszámok!$A$2:$D$10,3,FALSE)</f>
        <v>2</v>
      </c>
      <c r="J47">
        <f>VLOOKUP($C47,Létszámok!$A$2:$D$10,4,FALSE)</f>
        <v>2</v>
      </c>
    </row>
    <row r="48" spans="1:10" ht="15" customHeight="1" x14ac:dyDescent="0.2">
      <c r="A48" s="40">
        <v>47</v>
      </c>
      <c r="B48" s="11">
        <v>3</v>
      </c>
      <c r="C48" s="11">
        <v>5</v>
      </c>
      <c r="D48" s="16" t="s">
        <v>492</v>
      </c>
      <c r="E48" s="17" t="s">
        <v>493</v>
      </c>
      <c r="F48" s="63">
        <v>0.2</v>
      </c>
      <c r="G48">
        <f>VLOOKUP($B48,'Életkor kategoriák'!$A$4:$F$13,5,FALSE)</f>
        <v>2017</v>
      </c>
      <c r="H48">
        <f>VLOOKUP($B48,'Életkor kategoriák'!$A$4:$F$13,6,FALSE)</f>
        <v>2012</v>
      </c>
      <c r="I48">
        <f>VLOOKUP($C48,Létszámok!$A$2:$D$10,3,FALSE)</f>
        <v>16</v>
      </c>
      <c r="J48">
        <f>VLOOKUP($C48,Létszámok!$A$2:$D$10,4,FALSE)</f>
        <v>24</v>
      </c>
    </row>
    <row r="49" spans="1:10" ht="15" customHeight="1" x14ac:dyDescent="0.2">
      <c r="A49" s="40">
        <v>48</v>
      </c>
      <c r="B49" s="11">
        <v>3</v>
      </c>
      <c r="C49" s="11">
        <v>4</v>
      </c>
      <c r="D49" s="16" t="s">
        <v>490</v>
      </c>
      <c r="E49" s="17" t="s">
        <v>491</v>
      </c>
      <c r="F49" s="63">
        <v>0.2</v>
      </c>
      <c r="G49">
        <f>VLOOKUP($B49,'Életkor kategoriák'!$A$4:$F$13,5,FALSE)</f>
        <v>2017</v>
      </c>
      <c r="H49">
        <f>VLOOKUP($B49,'Életkor kategoriák'!$A$4:$F$13,6,FALSE)</f>
        <v>2012</v>
      </c>
      <c r="I49">
        <f>VLOOKUP($C49,Létszámok!$A$2:$D$10,3,FALSE)</f>
        <v>6</v>
      </c>
      <c r="J49">
        <f>VLOOKUP($C49,Létszámok!$A$2:$D$10,4,FALSE)</f>
        <v>15</v>
      </c>
    </row>
    <row r="50" spans="1:10" ht="15" customHeight="1" x14ac:dyDescent="0.2">
      <c r="A50" s="40">
        <v>49</v>
      </c>
      <c r="B50" s="11">
        <v>3</v>
      </c>
      <c r="C50" s="11">
        <v>1</v>
      </c>
      <c r="D50" s="16" t="s">
        <v>574</v>
      </c>
      <c r="E50" s="17" t="s">
        <v>575</v>
      </c>
      <c r="F50" s="63">
        <v>0</v>
      </c>
      <c r="G50">
        <f>VLOOKUP($B50,'Életkor kategoriák'!$A$4:$F$13,5,FALSE)</f>
        <v>2017</v>
      </c>
      <c r="H50">
        <f>VLOOKUP($B50,'Életkor kategoriák'!$A$4:$F$13,6,FALSE)</f>
        <v>2012</v>
      </c>
      <c r="I50">
        <f>VLOOKUP($C50,Létszámok!$A$2:$D$10,3,FALSE)</f>
        <v>1</v>
      </c>
      <c r="J50">
        <f>VLOOKUP($C50,Létszámok!$A$2:$D$10,4,FALSE)</f>
        <v>1</v>
      </c>
    </row>
    <row r="51" spans="1:10" ht="15" customHeight="1" x14ac:dyDescent="0.2">
      <c r="A51" s="40">
        <v>50</v>
      </c>
      <c r="B51" s="11">
        <v>3</v>
      </c>
      <c r="C51" s="11">
        <v>2</v>
      </c>
      <c r="D51" s="16" t="s">
        <v>494</v>
      </c>
      <c r="E51" s="17" t="s">
        <v>495</v>
      </c>
      <c r="F51" s="63">
        <v>0</v>
      </c>
      <c r="G51">
        <f>VLOOKUP($B51,'Életkor kategoriák'!$A$4:$F$13,5,FALSE)</f>
        <v>2017</v>
      </c>
      <c r="H51">
        <f>VLOOKUP($B51,'Életkor kategoriák'!$A$4:$F$13,6,FALSE)</f>
        <v>2012</v>
      </c>
      <c r="I51">
        <f>VLOOKUP($C51,Létszámok!$A$2:$D$10,3,FALSE)</f>
        <v>2</v>
      </c>
      <c r="J51">
        <f>VLOOKUP($C51,Létszámok!$A$2:$D$10,4,FALSE)</f>
        <v>2</v>
      </c>
    </row>
    <row r="52" spans="1:10" ht="15" customHeight="1" x14ac:dyDescent="0.2">
      <c r="A52" s="40">
        <v>51</v>
      </c>
      <c r="B52" s="11">
        <v>3</v>
      </c>
      <c r="C52" s="11">
        <v>8</v>
      </c>
      <c r="D52" s="16" t="s">
        <v>498</v>
      </c>
      <c r="E52" s="17" t="s">
        <v>499</v>
      </c>
      <c r="F52" s="63">
        <v>0.2</v>
      </c>
      <c r="G52">
        <f>VLOOKUP($B52,'Életkor kategoriák'!$A$4:$F$13,5,FALSE)</f>
        <v>2017</v>
      </c>
      <c r="H52">
        <f>VLOOKUP($B52,'Életkor kategoriák'!$A$4:$F$13,6,FALSE)</f>
        <v>2012</v>
      </c>
      <c r="I52">
        <f>VLOOKUP($C52,Létszámok!$A$2:$D$10,3,FALSE)</f>
        <v>18</v>
      </c>
      <c r="J52">
        <f>VLOOKUP($C52,Létszámok!$A$2:$D$10,4,FALSE)</f>
        <v>24</v>
      </c>
    </row>
    <row r="53" spans="1:10" ht="15" customHeight="1" x14ac:dyDescent="0.2">
      <c r="A53" s="40">
        <v>52</v>
      </c>
      <c r="B53" s="11">
        <v>3</v>
      </c>
      <c r="C53" s="11">
        <v>7</v>
      </c>
      <c r="D53" s="16" t="s">
        <v>496</v>
      </c>
      <c r="E53" s="17" t="s">
        <v>497</v>
      </c>
      <c r="F53" s="63">
        <v>0.2</v>
      </c>
      <c r="G53">
        <f>VLOOKUP($B53,'Életkor kategoriák'!$A$4:$F$13,5,FALSE)</f>
        <v>2017</v>
      </c>
      <c r="H53">
        <f>VLOOKUP($B53,'Életkor kategoriák'!$A$4:$F$13,6,FALSE)</f>
        <v>2012</v>
      </c>
      <c r="I53">
        <f>VLOOKUP($C53,Létszámok!$A$2:$D$10,3,FALSE)</f>
        <v>4</v>
      </c>
      <c r="J53">
        <f>VLOOKUP($C53,Létszámok!$A$2:$D$10,4,FALSE)</f>
        <v>17</v>
      </c>
    </row>
    <row r="54" spans="1:10" ht="15" customHeight="1" x14ac:dyDescent="0.2">
      <c r="A54" s="40">
        <v>53</v>
      </c>
      <c r="B54" s="11">
        <v>3</v>
      </c>
      <c r="C54" s="11">
        <v>2</v>
      </c>
      <c r="D54" s="16" t="s">
        <v>500</v>
      </c>
      <c r="E54" s="17" t="s">
        <v>501</v>
      </c>
      <c r="F54" s="63">
        <v>0</v>
      </c>
      <c r="G54">
        <f>VLOOKUP($B54,'Életkor kategoriák'!$A$4:$F$13,5,FALSE)</f>
        <v>2017</v>
      </c>
      <c r="H54">
        <f>VLOOKUP($B54,'Életkor kategoriák'!$A$4:$F$13,6,FALSE)</f>
        <v>2012</v>
      </c>
      <c r="I54">
        <f>VLOOKUP($C54,Létszámok!$A$2:$D$10,3,FALSE)</f>
        <v>2</v>
      </c>
      <c r="J54">
        <f>VLOOKUP($C54,Létszámok!$A$2:$D$10,4,FALSE)</f>
        <v>2</v>
      </c>
    </row>
    <row r="55" spans="1:10" ht="15" customHeight="1" x14ac:dyDescent="0.2">
      <c r="A55" s="40">
        <v>54</v>
      </c>
      <c r="B55" s="11">
        <v>3</v>
      </c>
      <c r="C55" s="11">
        <v>5</v>
      </c>
      <c r="D55" s="16" t="s">
        <v>504</v>
      </c>
      <c r="E55" s="17" t="s">
        <v>505</v>
      </c>
      <c r="F55" s="63">
        <v>0.2</v>
      </c>
      <c r="G55">
        <f>VLOOKUP($B55,'Életkor kategoriák'!$A$4:$F$13,5,FALSE)</f>
        <v>2017</v>
      </c>
      <c r="H55">
        <f>VLOOKUP($B55,'Életkor kategoriák'!$A$4:$F$13,6,FALSE)</f>
        <v>2012</v>
      </c>
      <c r="I55">
        <f>VLOOKUP($C55,Létszámok!$A$2:$D$10,3,FALSE)</f>
        <v>16</v>
      </c>
      <c r="J55">
        <f>VLOOKUP($C55,Létszámok!$A$2:$D$10,4,FALSE)</f>
        <v>24</v>
      </c>
    </row>
    <row r="56" spans="1:10" ht="15" customHeight="1" thickBot="1" x14ac:dyDescent="0.25">
      <c r="A56" s="40">
        <v>55</v>
      </c>
      <c r="B56" s="11">
        <v>3</v>
      </c>
      <c r="C56" s="11">
        <v>4</v>
      </c>
      <c r="D56" s="32" t="s">
        <v>502</v>
      </c>
      <c r="E56" s="35" t="s">
        <v>503</v>
      </c>
      <c r="F56" s="63">
        <v>0.2</v>
      </c>
      <c r="G56">
        <f>VLOOKUP($B56,'Életkor kategoriák'!$A$4:$F$13,5,FALSE)</f>
        <v>2017</v>
      </c>
      <c r="H56">
        <f>VLOOKUP($B56,'Életkor kategoriák'!$A$4:$F$13,6,FALSE)</f>
        <v>2012</v>
      </c>
      <c r="I56">
        <f>VLOOKUP($C56,Létszámok!$A$2:$D$10,3,FALSE)</f>
        <v>6</v>
      </c>
      <c r="J56">
        <f>VLOOKUP($C56,Létszámok!$A$2:$D$10,4,FALSE)</f>
        <v>15</v>
      </c>
    </row>
    <row r="57" spans="1:10" ht="15" customHeight="1" x14ac:dyDescent="0.2">
      <c r="A57" s="40">
        <v>56</v>
      </c>
      <c r="B57" s="11">
        <v>6</v>
      </c>
      <c r="C57" s="11">
        <v>6</v>
      </c>
      <c r="D57" s="37" t="s">
        <v>628</v>
      </c>
      <c r="E57" s="39" t="s">
        <v>629</v>
      </c>
      <c r="F57" s="63">
        <v>0</v>
      </c>
      <c r="G57">
        <f>VLOOKUP($B57,'Életkor kategoriák'!$A$4:$F$13,5,FALSE)</f>
        <v>2009</v>
      </c>
      <c r="H57">
        <f>VLOOKUP($B57,'Életkor kategoriák'!$A$4:$F$13,6,FALSE)</f>
        <v>1900</v>
      </c>
      <c r="I57">
        <f>VLOOKUP($C57,Létszámok!$A$2:$D$10,3,FALSE)</f>
        <v>6</v>
      </c>
      <c r="J57">
        <f>VLOOKUP($C57,Létszámok!$A$2:$D$10,4,FALSE)</f>
        <v>24</v>
      </c>
    </row>
    <row r="58" spans="1:10" ht="15" customHeight="1" x14ac:dyDescent="0.2">
      <c r="A58" s="40">
        <v>57</v>
      </c>
      <c r="B58" s="11">
        <v>6</v>
      </c>
      <c r="C58" s="11">
        <v>6</v>
      </c>
      <c r="D58" s="25" t="s">
        <v>636</v>
      </c>
      <c r="E58" s="15" t="s">
        <v>637</v>
      </c>
      <c r="F58" s="63">
        <v>0</v>
      </c>
      <c r="G58">
        <f>VLOOKUP($B58,'Életkor kategoriák'!$A$4:$F$13,5,FALSE)</f>
        <v>2009</v>
      </c>
      <c r="H58">
        <f>VLOOKUP($B58,'Életkor kategoriák'!$A$4:$F$13,6,FALSE)</f>
        <v>1900</v>
      </c>
      <c r="I58">
        <f>VLOOKUP($C58,Létszámok!$A$2:$D$10,3,FALSE)</f>
        <v>6</v>
      </c>
      <c r="J58">
        <f>VLOOKUP($C58,Létszámok!$A$2:$D$10,4,FALSE)</f>
        <v>24</v>
      </c>
    </row>
    <row r="59" spans="1:10" ht="15" customHeight="1" x14ac:dyDescent="0.2">
      <c r="A59" s="40">
        <v>58</v>
      </c>
      <c r="B59" s="11">
        <v>6</v>
      </c>
      <c r="C59" s="11">
        <v>6</v>
      </c>
      <c r="D59" s="25" t="s">
        <v>644</v>
      </c>
      <c r="E59" s="15" t="s">
        <v>645</v>
      </c>
      <c r="F59" s="63">
        <v>0</v>
      </c>
      <c r="G59">
        <f>VLOOKUP($B59,'Életkor kategoriák'!$A$4:$F$13,5,FALSE)</f>
        <v>2009</v>
      </c>
      <c r="H59">
        <f>VLOOKUP($B59,'Életkor kategoriák'!$A$4:$F$13,6,FALSE)</f>
        <v>1900</v>
      </c>
      <c r="I59">
        <f>VLOOKUP($C59,Létszámok!$A$2:$D$10,3,FALSE)</f>
        <v>6</v>
      </c>
      <c r="J59">
        <f>VLOOKUP($C59,Létszámok!$A$2:$D$10,4,FALSE)</f>
        <v>24</v>
      </c>
    </row>
    <row r="60" spans="1:10" ht="15" customHeight="1" x14ac:dyDescent="0.2">
      <c r="A60" s="40">
        <v>59</v>
      </c>
      <c r="B60" s="11">
        <v>6</v>
      </c>
      <c r="C60" s="11">
        <v>3</v>
      </c>
      <c r="D60" s="14" t="s">
        <v>624</v>
      </c>
      <c r="E60" s="15" t="s">
        <v>625</v>
      </c>
      <c r="F60" s="63">
        <v>0</v>
      </c>
      <c r="G60">
        <f>VLOOKUP($B60,'Életkor kategoriák'!$A$4:$F$13,5,FALSE)</f>
        <v>2009</v>
      </c>
      <c r="H60">
        <f>VLOOKUP($B60,'Életkor kategoriák'!$A$4:$F$13,6,FALSE)</f>
        <v>1900</v>
      </c>
      <c r="I60">
        <f>VLOOKUP($C60,Létszámok!$A$2:$D$10,3,FALSE)</f>
        <v>3</v>
      </c>
      <c r="J60">
        <f>VLOOKUP($C60,Létszámok!$A$2:$D$10,4,FALSE)</f>
        <v>5</v>
      </c>
    </row>
    <row r="61" spans="1:10" ht="15" customHeight="1" x14ac:dyDescent="0.2">
      <c r="A61" s="40">
        <v>60</v>
      </c>
      <c r="B61" s="11">
        <v>6</v>
      </c>
      <c r="C61" s="11">
        <v>3</v>
      </c>
      <c r="D61" s="14" t="s">
        <v>632</v>
      </c>
      <c r="E61" s="15" t="s">
        <v>633</v>
      </c>
      <c r="F61" s="63">
        <v>0</v>
      </c>
      <c r="G61">
        <f>VLOOKUP($B61,'Életkor kategoriák'!$A$4:$F$13,5,FALSE)</f>
        <v>2009</v>
      </c>
      <c r="H61">
        <f>VLOOKUP($B61,'Életkor kategoriák'!$A$4:$F$13,6,FALSE)</f>
        <v>1900</v>
      </c>
      <c r="I61">
        <f>VLOOKUP($C61,Létszámok!$A$2:$D$10,3,FALSE)</f>
        <v>3</v>
      </c>
      <c r="J61">
        <f>VLOOKUP($C61,Létszámok!$A$2:$D$10,4,FALSE)</f>
        <v>5</v>
      </c>
    </row>
    <row r="62" spans="1:10" ht="15" customHeight="1" x14ac:dyDescent="0.2">
      <c r="A62" s="40">
        <v>61</v>
      </c>
      <c r="B62" s="11">
        <v>6</v>
      </c>
      <c r="C62" s="11">
        <v>3</v>
      </c>
      <c r="D62" s="14" t="s">
        <v>640</v>
      </c>
      <c r="E62" s="15" t="s">
        <v>641</v>
      </c>
      <c r="F62" s="63">
        <v>0</v>
      </c>
      <c r="G62">
        <f>VLOOKUP($B62,'Életkor kategoriák'!$A$4:$F$13,5,FALSE)</f>
        <v>2009</v>
      </c>
      <c r="H62">
        <f>VLOOKUP($B62,'Életkor kategoriák'!$A$4:$F$13,6,FALSE)</f>
        <v>1900</v>
      </c>
      <c r="I62">
        <f>VLOOKUP($C62,Létszámok!$A$2:$D$10,3,FALSE)</f>
        <v>3</v>
      </c>
      <c r="J62">
        <f>VLOOKUP($C62,Létszámok!$A$2:$D$10,4,FALSE)</f>
        <v>5</v>
      </c>
    </row>
    <row r="63" spans="1:10" ht="15" customHeight="1" x14ac:dyDescent="0.2">
      <c r="A63" s="40">
        <v>62</v>
      </c>
      <c r="B63" s="11">
        <v>6</v>
      </c>
      <c r="C63" s="11">
        <v>6</v>
      </c>
      <c r="D63" s="14" t="s">
        <v>630</v>
      </c>
      <c r="E63" s="15" t="s">
        <v>631</v>
      </c>
      <c r="F63" s="63">
        <v>0</v>
      </c>
      <c r="G63">
        <f>VLOOKUP($B63,'Életkor kategoriák'!$A$4:$F$13,5,FALSE)</f>
        <v>2009</v>
      </c>
      <c r="H63">
        <f>VLOOKUP($B63,'Életkor kategoriák'!$A$4:$F$13,6,FALSE)</f>
        <v>1900</v>
      </c>
      <c r="I63">
        <f>VLOOKUP($C63,Létszámok!$A$2:$D$10,3,FALSE)</f>
        <v>6</v>
      </c>
      <c r="J63">
        <f>VLOOKUP($C63,Létszámok!$A$2:$D$10,4,FALSE)</f>
        <v>24</v>
      </c>
    </row>
    <row r="64" spans="1:10" ht="15" customHeight="1" x14ac:dyDescent="0.2">
      <c r="A64" s="40">
        <v>63</v>
      </c>
      <c r="B64" s="11">
        <v>6</v>
      </c>
      <c r="C64" s="11">
        <v>6</v>
      </c>
      <c r="D64" s="14" t="s">
        <v>638</v>
      </c>
      <c r="E64" s="15" t="s">
        <v>639</v>
      </c>
      <c r="F64" s="63">
        <v>0</v>
      </c>
      <c r="G64">
        <f>VLOOKUP($B64,'Életkor kategoriák'!$A$4:$F$13,5,FALSE)</f>
        <v>2009</v>
      </c>
      <c r="H64">
        <f>VLOOKUP($B64,'Életkor kategoriák'!$A$4:$F$13,6,FALSE)</f>
        <v>1900</v>
      </c>
      <c r="I64">
        <f>VLOOKUP($C64,Létszámok!$A$2:$D$10,3,FALSE)</f>
        <v>6</v>
      </c>
      <c r="J64">
        <f>VLOOKUP($C64,Létszámok!$A$2:$D$10,4,FALSE)</f>
        <v>24</v>
      </c>
    </row>
    <row r="65" spans="1:10" ht="15" customHeight="1" x14ac:dyDescent="0.2">
      <c r="A65" s="40">
        <v>64</v>
      </c>
      <c r="B65" s="11">
        <v>6</v>
      </c>
      <c r="C65" s="11">
        <v>6</v>
      </c>
      <c r="D65" s="14" t="s">
        <v>646</v>
      </c>
      <c r="E65" s="15" t="s">
        <v>647</v>
      </c>
      <c r="F65" s="63">
        <v>0</v>
      </c>
      <c r="G65">
        <f>VLOOKUP($B65,'Életkor kategoriák'!$A$4:$F$13,5,FALSE)</f>
        <v>2009</v>
      </c>
      <c r="H65">
        <f>VLOOKUP($B65,'Életkor kategoriák'!$A$4:$F$13,6,FALSE)</f>
        <v>1900</v>
      </c>
      <c r="I65">
        <f>VLOOKUP($C65,Létszámok!$A$2:$D$10,3,FALSE)</f>
        <v>6</v>
      </c>
      <c r="J65">
        <f>VLOOKUP($C65,Létszámok!$A$2:$D$10,4,FALSE)</f>
        <v>24</v>
      </c>
    </row>
    <row r="66" spans="1:10" ht="15" customHeight="1" x14ac:dyDescent="0.2">
      <c r="A66" s="40">
        <v>65</v>
      </c>
      <c r="B66" s="11">
        <v>6</v>
      </c>
      <c r="C66" s="11">
        <v>3</v>
      </c>
      <c r="D66" s="14" t="s">
        <v>626</v>
      </c>
      <c r="E66" s="15" t="s">
        <v>627</v>
      </c>
      <c r="F66" s="63">
        <v>0</v>
      </c>
      <c r="G66">
        <f>VLOOKUP($B66,'Életkor kategoriák'!$A$4:$F$13,5,FALSE)</f>
        <v>2009</v>
      </c>
      <c r="H66">
        <f>VLOOKUP($B66,'Életkor kategoriák'!$A$4:$F$13,6,FALSE)</f>
        <v>1900</v>
      </c>
      <c r="I66">
        <f>VLOOKUP($C66,Létszámok!$A$2:$D$10,3,FALSE)</f>
        <v>3</v>
      </c>
      <c r="J66">
        <f>VLOOKUP($C66,Létszámok!$A$2:$D$10,4,FALSE)</f>
        <v>5</v>
      </c>
    </row>
    <row r="67" spans="1:10" ht="15" customHeight="1" x14ac:dyDescent="0.2">
      <c r="A67" s="40">
        <v>66</v>
      </c>
      <c r="B67" s="11">
        <v>6</v>
      </c>
      <c r="C67" s="11">
        <v>3</v>
      </c>
      <c r="D67" s="14" t="s">
        <v>634</v>
      </c>
      <c r="E67" s="15" t="s">
        <v>635</v>
      </c>
      <c r="F67" s="63">
        <v>0</v>
      </c>
      <c r="G67">
        <f>VLOOKUP($B67,'Életkor kategoriák'!$A$4:$F$13,5,FALSE)</f>
        <v>2009</v>
      </c>
      <c r="H67">
        <f>VLOOKUP($B67,'Életkor kategoriák'!$A$4:$F$13,6,FALSE)</f>
        <v>1900</v>
      </c>
      <c r="I67">
        <f>VLOOKUP($C67,Létszámok!$A$2:$D$10,3,FALSE)</f>
        <v>3</v>
      </c>
      <c r="J67">
        <f>VLOOKUP($C67,Létszámok!$A$2:$D$10,4,FALSE)</f>
        <v>5</v>
      </c>
    </row>
    <row r="68" spans="1:10" ht="15" customHeight="1" x14ac:dyDescent="0.2">
      <c r="A68" s="40">
        <v>67</v>
      </c>
      <c r="B68" s="11">
        <v>6</v>
      </c>
      <c r="C68" s="11">
        <v>3</v>
      </c>
      <c r="D68" s="14" t="s">
        <v>642</v>
      </c>
      <c r="E68" s="15" t="s">
        <v>643</v>
      </c>
      <c r="F68" s="63">
        <v>0</v>
      </c>
      <c r="G68">
        <f>VLOOKUP($B68,'Életkor kategoriák'!$A$4:$F$13,5,FALSE)</f>
        <v>2009</v>
      </c>
      <c r="H68">
        <f>VLOOKUP($B68,'Életkor kategoriák'!$A$4:$F$13,6,FALSE)</f>
        <v>1900</v>
      </c>
      <c r="I68">
        <f>VLOOKUP($C68,Létszámok!$A$2:$D$10,3,FALSE)</f>
        <v>3</v>
      </c>
      <c r="J68">
        <f>VLOOKUP($C68,Létszámok!$A$2:$D$10,4,FALSE)</f>
        <v>5</v>
      </c>
    </row>
    <row r="69" spans="1:10" ht="15" customHeight="1" x14ac:dyDescent="0.2">
      <c r="A69" s="40">
        <v>68</v>
      </c>
      <c r="B69" s="11">
        <v>6</v>
      </c>
      <c r="C69" s="11">
        <v>2</v>
      </c>
      <c r="D69" s="14" t="s">
        <v>542</v>
      </c>
      <c r="E69" s="15" t="s">
        <v>543</v>
      </c>
      <c r="F69" s="63">
        <v>0</v>
      </c>
      <c r="G69">
        <f>VLOOKUP($B69,'Életkor kategoriák'!$A$4:$F$13,5,FALSE)</f>
        <v>2009</v>
      </c>
      <c r="H69">
        <f>VLOOKUP($B69,'Életkor kategoriák'!$A$4:$F$13,6,FALSE)</f>
        <v>1900</v>
      </c>
      <c r="I69">
        <f>VLOOKUP($C69,Létszámok!$A$2:$D$10,3,FALSE)</f>
        <v>2</v>
      </c>
      <c r="J69">
        <f>VLOOKUP($C69,Létszámok!$A$2:$D$10,4,FALSE)</f>
        <v>2</v>
      </c>
    </row>
    <row r="70" spans="1:10" ht="15" customHeight="1" x14ac:dyDescent="0.2">
      <c r="A70" s="40">
        <v>69</v>
      </c>
      <c r="B70" s="11">
        <v>6</v>
      </c>
      <c r="C70" s="11">
        <v>5</v>
      </c>
      <c r="D70" s="14" t="s">
        <v>546</v>
      </c>
      <c r="E70" s="15" t="s">
        <v>547</v>
      </c>
      <c r="F70" s="63">
        <v>0.2</v>
      </c>
      <c r="G70">
        <f>VLOOKUP($B70,'Életkor kategoriák'!$A$4:$F$13,5,FALSE)</f>
        <v>2009</v>
      </c>
      <c r="H70">
        <f>VLOOKUP($B70,'Életkor kategoriák'!$A$4:$F$13,6,FALSE)</f>
        <v>1900</v>
      </c>
      <c r="I70">
        <f>VLOOKUP($C70,Létszámok!$A$2:$D$10,3,FALSE)</f>
        <v>16</v>
      </c>
      <c r="J70">
        <f>VLOOKUP($C70,Létszámok!$A$2:$D$10,4,FALSE)</f>
        <v>24</v>
      </c>
    </row>
    <row r="71" spans="1:10" ht="15" customHeight="1" x14ac:dyDescent="0.2">
      <c r="A71" s="40">
        <v>70</v>
      </c>
      <c r="B71" s="11">
        <v>6</v>
      </c>
      <c r="C71" s="11">
        <v>4</v>
      </c>
      <c r="D71" s="14" t="s">
        <v>544</v>
      </c>
      <c r="E71" s="15" t="s">
        <v>545</v>
      </c>
      <c r="F71" s="63">
        <v>0.2</v>
      </c>
      <c r="G71">
        <f>VLOOKUP($B71,'Életkor kategoriák'!$A$4:$F$13,5,FALSE)</f>
        <v>2009</v>
      </c>
      <c r="H71">
        <f>VLOOKUP($B71,'Életkor kategoriák'!$A$4:$F$13,6,FALSE)</f>
        <v>1900</v>
      </c>
      <c r="I71">
        <f>VLOOKUP($C71,Létszámok!$A$2:$D$10,3,FALSE)</f>
        <v>6</v>
      </c>
      <c r="J71">
        <f>VLOOKUP($C71,Létszámok!$A$2:$D$10,4,FALSE)</f>
        <v>15</v>
      </c>
    </row>
    <row r="72" spans="1:10" ht="15" customHeight="1" x14ac:dyDescent="0.2">
      <c r="A72" s="40">
        <v>71</v>
      </c>
      <c r="B72" s="11">
        <v>6</v>
      </c>
      <c r="C72" s="11">
        <v>1</v>
      </c>
      <c r="D72" s="14" t="s">
        <v>618</v>
      </c>
      <c r="E72" s="15" t="s">
        <v>619</v>
      </c>
      <c r="F72" s="63">
        <v>0</v>
      </c>
      <c r="G72">
        <f>VLOOKUP($B72,'Életkor kategoriák'!$A$4:$F$13,5,FALSE)</f>
        <v>2009</v>
      </c>
      <c r="H72">
        <f>VLOOKUP($B72,'Életkor kategoriák'!$A$4:$F$13,6,FALSE)</f>
        <v>1900</v>
      </c>
      <c r="I72">
        <f>VLOOKUP($C72,Létszámok!$A$2:$D$10,3,FALSE)</f>
        <v>1</v>
      </c>
      <c r="J72">
        <f>VLOOKUP($C72,Létszámok!$A$2:$D$10,4,FALSE)</f>
        <v>1</v>
      </c>
    </row>
    <row r="73" spans="1:10" ht="15" customHeight="1" x14ac:dyDescent="0.2">
      <c r="A73" s="40">
        <v>72</v>
      </c>
      <c r="B73" s="11">
        <v>6</v>
      </c>
      <c r="C73" s="11">
        <v>2</v>
      </c>
      <c r="D73" s="14" t="s">
        <v>548</v>
      </c>
      <c r="E73" s="15" t="s">
        <v>549</v>
      </c>
      <c r="F73" s="63">
        <v>0</v>
      </c>
      <c r="G73">
        <f>VLOOKUP($B73,'Életkor kategoriák'!$A$4:$F$13,5,FALSE)</f>
        <v>2009</v>
      </c>
      <c r="H73">
        <f>VLOOKUP($B73,'Életkor kategoriák'!$A$4:$F$13,6,FALSE)</f>
        <v>1900</v>
      </c>
      <c r="I73">
        <f>VLOOKUP($C73,Létszámok!$A$2:$D$10,3,FALSE)</f>
        <v>2</v>
      </c>
      <c r="J73">
        <f>VLOOKUP($C73,Létszámok!$A$2:$D$10,4,FALSE)</f>
        <v>2</v>
      </c>
    </row>
    <row r="74" spans="1:10" ht="15" customHeight="1" x14ac:dyDescent="0.2">
      <c r="A74" s="40">
        <v>73</v>
      </c>
      <c r="B74" s="11">
        <v>6</v>
      </c>
      <c r="C74" s="11">
        <v>8</v>
      </c>
      <c r="D74" s="14" t="s">
        <v>552</v>
      </c>
      <c r="E74" s="15" t="s">
        <v>553</v>
      </c>
      <c r="F74" s="63">
        <v>0.2</v>
      </c>
      <c r="G74">
        <f>VLOOKUP($B74,'Életkor kategoriák'!$A$4:$F$13,5,FALSE)</f>
        <v>2009</v>
      </c>
      <c r="H74">
        <f>VLOOKUP($B74,'Életkor kategoriák'!$A$4:$F$13,6,FALSE)</f>
        <v>1900</v>
      </c>
      <c r="I74">
        <f>VLOOKUP($C74,Létszámok!$A$2:$D$10,3,FALSE)</f>
        <v>18</v>
      </c>
      <c r="J74">
        <f>VLOOKUP($C74,Létszámok!$A$2:$D$10,4,FALSE)</f>
        <v>24</v>
      </c>
    </row>
    <row r="75" spans="1:10" ht="15" customHeight="1" x14ac:dyDescent="0.2">
      <c r="A75" s="40">
        <v>74</v>
      </c>
      <c r="B75" s="11">
        <v>6</v>
      </c>
      <c r="C75" s="11">
        <v>7</v>
      </c>
      <c r="D75" s="14" t="s">
        <v>550</v>
      </c>
      <c r="E75" s="15" t="s">
        <v>551</v>
      </c>
      <c r="F75" s="63">
        <v>0.2</v>
      </c>
      <c r="G75">
        <f>VLOOKUP($B75,'Életkor kategoriák'!$A$4:$F$13,5,FALSE)</f>
        <v>2009</v>
      </c>
      <c r="H75">
        <f>VLOOKUP($B75,'Életkor kategoriák'!$A$4:$F$13,6,FALSE)</f>
        <v>1900</v>
      </c>
      <c r="I75">
        <f>VLOOKUP($C75,Létszámok!$A$2:$D$10,3,FALSE)</f>
        <v>4</v>
      </c>
      <c r="J75">
        <f>VLOOKUP($C75,Létszámok!$A$2:$D$10,4,FALSE)</f>
        <v>17</v>
      </c>
    </row>
    <row r="76" spans="1:10" ht="15" customHeight="1" x14ac:dyDescent="0.2">
      <c r="A76" s="40">
        <v>75</v>
      </c>
      <c r="B76" s="11">
        <v>6</v>
      </c>
      <c r="C76" s="11">
        <v>2</v>
      </c>
      <c r="D76" s="14" t="s">
        <v>620</v>
      </c>
      <c r="E76" s="15" t="s">
        <v>621</v>
      </c>
      <c r="F76" s="63">
        <v>0</v>
      </c>
      <c r="G76">
        <f>VLOOKUP($B76,'Életkor kategoriák'!$A$4:$F$13,5,FALSE)</f>
        <v>2009</v>
      </c>
      <c r="H76">
        <f>VLOOKUP($B76,'Életkor kategoriák'!$A$4:$F$13,6,FALSE)</f>
        <v>1900</v>
      </c>
      <c r="I76">
        <f>VLOOKUP($C76,Létszámok!$A$2:$D$10,3,FALSE)</f>
        <v>2</v>
      </c>
      <c r="J76">
        <f>VLOOKUP($C76,Létszámok!$A$2:$D$10,4,FALSE)</f>
        <v>2</v>
      </c>
    </row>
    <row r="77" spans="1:10" ht="15" customHeight="1" x14ac:dyDescent="0.2">
      <c r="A77" s="40">
        <v>76</v>
      </c>
      <c r="B77" s="11">
        <v>6</v>
      </c>
      <c r="C77" s="11">
        <v>2</v>
      </c>
      <c r="D77" s="14" t="s">
        <v>622</v>
      </c>
      <c r="E77" s="15" t="s">
        <v>623</v>
      </c>
      <c r="F77" s="63">
        <v>0</v>
      </c>
      <c r="G77">
        <f>VLOOKUP($B77,'Életkor kategoriák'!$A$4:$F$13,5,FALSE)</f>
        <v>2009</v>
      </c>
      <c r="H77">
        <f>VLOOKUP($B77,'Életkor kategoriák'!$A$4:$F$13,6,FALSE)</f>
        <v>1900</v>
      </c>
      <c r="I77">
        <f>VLOOKUP($C77,Létszámok!$A$2:$D$10,3,FALSE)</f>
        <v>2</v>
      </c>
      <c r="J77">
        <f>VLOOKUP($C77,Létszámok!$A$2:$D$10,4,FALSE)</f>
        <v>2</v>
      </c>
    </row>
    <row r="78" spans="1:10" ht="15" customHeight="1" x14ac:dyDescent="0.2">
      <c r="A78" s="40">
        <v>77</v>
      </c>
      <c r="B78" s="11">
        <v>6</v>
      </c>
      <c r="C78" s="11">
        <v>2</v>
      </c>
      <c r="D78" s="14" t="s">
        <v>554</v>
      </c>
      <c r="E78" s="15" t="s">
        <v>555</v>
      </c>
      <c r="F78" s="63">
        <v>0</v>
      </c>
      <c r="G78">
        <f>VLOOKUP($B78,'Életkor kategoriák'!$A$4:$F$13,5,FALSE)</f>
        <v>2009</v>
      </c>
      <c r="H78">
        <f>VLOOKUP($B78,'Életkor kategoriák'!$A$4:$F$13,6,FALSE)</f>
        <v>1900</v>
      </c>
      <c r="I78">
        <f>VLOOKUP($C78,Létszámok!$A$2:$D$10,3,FALSE)</f>
        <v>2</v>
      </c>
      <c r="J78">
        <f>VLOOKUP($C78,Létszámok!$A$2:$D$10,4,FALSE)</f>
        <v>2</v>
      </c>
    </row>
    <row r="79" spans="1:10" ht="15" customHeight="1" x14ac:dyDescent="0.2">
      <c r="A79" s="40">
        <v>78</v>
      </c>
      <c r="B79" s="11">
        <v>6</v>
      </c>
      <c r="C79" s="11">
        <v>5</v>
      </c>
      <c r="D79" s="14" t="s">
        <v>558</v>
      </c>
      <c r="E79" s="15" t="s">
        <v>559</v>
      </c>
      <c r="F79" s="63">
        <v>0.2</v>
      </c>
      <c r="G79">
        <f>VLOOKUP($B79,'Életkor kategoriák'!$A$4:$F$13,5,FALSE)</f>
        <v>2009</v>
      </c>
      <c r="H79">
        <f>VLOOKUP($B79,'Életkor kategoriák'!$A$4:$F$13,6,FALSE)</f>
        <v>1900</v>
      </c>
      <c r="I79">
        <f>VLOOKUP($C79,Létszámok!$A$2:$D$10,3,FALSE)</f>
        <v>16</v>
      </c>
      <c r="J79">
        <f>VLOOKUP($C79,Létszámok!$A$2:$D$10,4,FALSE)</f>
        <v>24</v>
      </c>
    </row>
    <row r="80" spans="1:10" ht="15" customHeight="1" x14ac:dyDescent="0.2">
      <c r="A80" s="40">
        <v>79</v>
      </c>
      <c r="B80" s="11">
        <v>6</v>
      </c>
      <c r="C80" s="11">
        <v>4</v>
      </c>
      <c r="D80" s="14" t="s">
        <v>556</v>
      </c>
      <c r="E80" s="15" t="s">
        <v>557</v>
      </c>
      <c r="F80" s="63">
        <v>0.2</v>
      </c>
      <c r="G80">
        <f>VLOOKUP($B80,'Életkor kategoriák'!$A$4:$F$13,5,FALSE)</f>
        <v>2009</v>
      </c>
      <c r="H80">
        <f>VLOOKUP($B80,'Életkor kategoriák'!$A$4:$F$13,6,FALSE)</f>
        <v>1900</v>
      </c>
      <c r="I80">
        <f>VLOOKUP($C80,Létszámok!$A$2:$D$10,3,FALSE)</f>
        <v>6</v>
      </c>
      <c r="J80">
        <f>VLOOKUP($C80,Létszámok!$A$2:$D$10,4,FALSE)</f>
        <v>15</v>
      </c>
    </row>
    <row r="81" spans="1:10" ht="15" customHeight="1" x14ac:dyDescent="0.2">
      <c r="A81" s="40">
        <v>80</v>
      </c>
      <c r="B81" s="11">
        <v>6</v>
      </c>
      <c r="C81" s="11">
        <v>7</v>
      </c>
      <c r="D81" s="30" t="s">
        <v>668</v>
      </c>
      <c r="E81" s="24" t="s">
        <v>669</v>
      </c>
      <c r="F81" s="63">
        <v>0</v>
      </c>
      <c r="G81">
        <f>VLOOKUP($B81,'Életkor kategoriák'!$A$4:$F$13,5,FALSE)</f>
        <v>2009</v>
      </c>
      <c r="H81">
        <f>VLOOKUP($B81,'Életkor kategoriák'!$A$4:$F$13,6,FALSE)</f>
        <v>1900</v>
      </c>
      <c r="I81">
        <f>VLOOKUP($C81,Létszámok!$A$2:$D$10,3,FALSE)</f>
        <v>4</v>
      </c>
      <c r="J81">
        <f>VLOOKUP($C81,Létszámok!$A$2:$D$10,4,FALSE)</f>
        <v>17</v>
      </c>
    </row>
    <row r="82" spans="1:10" ht="15" customHeight="1" x14ac:dyDescent="0.2">
      <c r="A82" s="40">
        <v>81</v>
      </c>
      <c r="B82" s="11">
        <v>1</v>
      </c>
      <c r="C82" s="11">
        <v>6</v>
      </c>
      <c r="D82" s="12" t="s">
        <v>566</v>
      </c>
      <c r="E82" s="13" t="s">
        <v>567</v>
      </c>
      <c r="F82" s="63">
        <v>0</v>
      </c>
      <c r="G82">
        <f>VLOOKUP($B82,'Életkor kategoriák'!$A$4:$F$13,5,FALSE)</f>
        <v>2025</v>
      </c>
      <c r="H82">
        <f>VLOOKUP($B82,'Életkor kategoriák'!$A$4:$F$13,6,FALSE)</f>
        <v>2018</v>
      </c>
      <c r="I82">
        <f>VLOOKUP($C82,Létszámok!$A$2:$D$10,3,FALSE)</f>
        <v>6</v>
      </c>
      <c r="J82">
        <f>VLOOKUP($C82,Létszámok!$A$2:$D$10,4,FALSE)</f>
        <v>24</v>
      </c>
    </row>
    <row r="83" spans="1:10" ht="15" customHeight="1" x14ac:dyDescent="0.2">
      <c r="A83" s="40">
        <v>82</v>
      </c>
      <c r="B83" s="11">
        <v>1</v>
      </c>
      <c r="C83" s="11">
        <v>3</v>
      </c>
      <c r="D83" s="12" t="s">
        <v>564</v>
      </c>
      <c r="E83" s="13" t="s">
        <v>565</v>
      </c>
      <c r="F83" s="63">
        <v>0</v>
      </c>
      <c r="G83">
        <f>VLOOKUP($B83,'Életkor kategoriák'!$A$4:$F$13,5,FALSE)</f>
        <v>2025</v>
      </c>
      <c r="H83">
        <f>VLOOKUP($B83,'Életkor kategoriák'!$A$4:$F$13,6,FALSE)</f>
        <v>2018</v>
      </c>
      <c r="I83">
        <f>VLOOKUP($C83,Létszámok!$A$2:$D$10,3,FALSE)</f>
        <v>3</v>
      </c>
      <c r="J83">
        <f>VLOOKUP($C83,Létszámok!$A$2:$D$10,4,FALSE)</f>
        <v>5</v>
      </c>
    </row>
    <row r="84" spans="1:10" ht="15" customHeight="1" x14ac:dyDescent="0.2">
      <c r="A84" s="40">
        <v>83</v>
      </c>
      <c r="B84" s="11">
        <v>1</v>
      </c>
      <c r="C84" s="11">
        <v>2</v>
      </c>
      <c r="D84" s="12" t="s">
        <v>452</v>
      </c>
      <c r="E84" s="13" t="s">
        <v>453</v>
      </c>
      <c r="F84" s="63">
        <v>0</v>
      </c>
      <c r="G84">
        <f>VLOOKUP($B84,'Életkor kategoriák'!$A$4:$F$13,5,FALSE)</f>
        <v>2025</v>
      </c>
      <c r="H84">
        <f>VLOOKUP($B84,'Életkor kategoriák'!$A$4:$F$13,6,FALSE)</f>
        <v>2018</v>
      </c>
      <c r="I84">
        <f>VLOOKUP($C84,Létszámok!$A$2:$D$10,3,FALSE)</f>
        <v>2</v>
      </c>
      <c r="J84">
        <f>VLOOKUP($C84,Létszámok!$A$2:$D$10,4,FALSE)</f>
        <v>2</v>
      </c>
    </row>
    <row r="85" spans="1:10" ht="15" customHeight="1" x14ac:dyDescent="0.2">
      <c r="A85" s="40">
        <v>84</v>
      </c>
      <c r="B85" s="11">
        <v>1</v>
      </c>
      <c r="C85" s="11">
        <v>5</v>
      </c>
      <c r="D85" s="12" t="s">
        <v>456</v>
      </c>
      <c r="E85" s="13" t="s">
        <v>457</v>
      </c>
      <c r="F85" s="63">
        <v>0.2</v>
      </c>
      <c r="G85">
        <f>VLOOKUP($B85,'Életkor kategoriák'!$A$4:$F$13,5,FALSE)</f>
        <v>2025</v>
      </c>
      <c r="H85">
        <f>VLOOKUP($B85,'Életkor kategoriák'!$A$4:$F$13,6,FALSE)</f>
        <v>2018</v>
      </c>
      <c r="I85">
        <f>VLOOKUP($C85,Létszámok!$A$2:$D$10,3,FALSE)</f>
        <v>16</v>
      </c>
      <c r="J85">
        <f>VLOOKUP($C85,Létszámok!$A$2:$D$10,4,FALSE)</f>
        <v>24</v>
      </c>
    </row>
    <row r="86" spans="1:10" ht="15" customHeight="1" x14ac:dyDescent="0.2">
      <c r="A86" s="40">
        <v>85</v>
      </c>
      <c r="B86" s="11">
        <v>1</v>
      </c>
      <c r="C86" s="11">
        <v>4</v>
      </c>
      <c r="D86" s="12" t="s">
        <v>454</v>
      </c>
      <c r="E86" s="13" t="s">
        <v>455</v>
      </c>
      <c r="F86" s="63">
        <v>0.2</v>
      </c>
      <c r="G86">
        <f>VLOOKUP($B86,'Életkor kategoriák'!$A$4:$F$13,5,FALSE)</f>
        <v>2025</v>
      </c>
      <c r="H86">
        <f>VLOOKUP($B86,'Életkor kategoriák'!$A$4:$F$13,6,FALSE)</f>
        <v>2018</v>
      </c>
      <c r="I86">
        <f>VLOOKUP($C86,Létszámok!$A$2:$D$10,3,FALSE)</f>
        <v>6</v>
      </c>
      <c r="J86">
        <f>VLOOKUP($C86,Létszámok!$A$2:$D$10,4,FALSE)</f>
        <v>15</v>
      </c>
    </row>
    <row r="87" spans="1:10" ht="15" customHeight="1" x14ac:dyDescent="0.2">
      <c r="A87" s="40">
        <v>86</v>
      </c>
      <c r="B87" s="11">
        <v>1</v>
      </c>
      <c r="C87" s="11">
        <v>1</v>
      </c>
      <c r="D87" s="12" t="s">
        <v>562</v>
      </c>
      <c r="E87" s="13" t="s">
        <v>563</v>
      </c>
      <c r="F87" s="63">
        <v>0</v>
      </c>
      <c r="G87">
        <f>VLOOKUP($B87,'Életkor kategoriák'!$A$4:$F$13,5,FALSE)</f>
        <v>2025</v>
      </c>
      <c r="H87">
        <f>VLOOKUP($B87,'Életkor kategoriák'!$A$4:$F$13,6,FALSE)</f>
        <v>2018</v>
      </c>
      <c r="I87">
        <f>VLOOKUP($C87,Létszámok!$A$2:$D$10,3,FALSE)</f>
        <v>1</v>
      </c>
      <c r="J87">
        <f>VLOOKUP($C87,Létszámok!$A$2:$D$10,4,FALSE)</f>
        <v>1</v>
      </c>
    </row>
    <row r="88" spans="1:10" ht="15" customHeight="1" x14ac:dyDescent="0.2">
      <c r="A88" s="40">
        <v>87</v>
      </c>
      <c r="B88" s="11">
        <v>1</v>
      </c>
      <c r="C88" s="11">
        <v>2</v>
      </c>
      <c r="D88" s="12" t="s">
        <v>458</v>
      </c>
      <c r="E88" s="13" t="s">
        <v>459</v>
      </c>
      <c r="F88" s="63">
        <v>0</v>
      </c>
      <c r="G88">
        <f>VLOOKUP($B88,'Életkor kategoriák'!$A$4:$F$13,5,FALSE)</f>
        <v>2025</v>
      </c>
      <c r="H88">
        <f>VLOOKUP($B88,'Életkor kategoriák'!$A$4:$F$13,6,FALSE)</f>
        <v>2018</v>
      </c>
      <c r="I88">
        <f>VLOOKUP($C88,Létszámok!$A$2:$D$10,3,FALSE)</f>
        <v>2</v>
      </c>
      <c r="J88">
        <f>VLOOKUP($C88,Létszámok!$A$2:$D$10,4,FALSE)</f>
        <v>2</v>
      </c>
    </row>
    <row r="89" spans="1:10" ht="15" customHeight="1" x14ac:dyDescent="0.2">
      <c r="A89" s="40">
        <v>88</v>
      </c>
      <c r="B89" s="11">
        <v>1</v>
      </c>
      <c r="C89" s="11">
        <v>8</v>
      </c>
      <c r="D89" s="12" t="s">
        <v>462</v>
      </c>
      <c r="E89" s="13" t="s">
        <v>463</v>
      </c>
      <c r="F89" s="63">
        <v>0.2</v>
      </c>
      <c r="G89">
        <f>VLOOKUP($B89,'Életkor kategoriák'!$A$4:$F$13,5,FALSE)</f>
        <v>2025</v>
      </c>
      <c r="H89">
        <f>VLOOKUP($B89,'Életkor kategoriák'!$A$4:$F$13,6,FALSE)</f>
        <v>2018</v>
      </c>
      <c r="I89">
        <f>VLOOKUP($C89,Létszámok!$A$2:$D$10,3,FALSE)</f>
        <v>18</v>
      </c>
      <c r="J89">
        <f>VLOOKUP($C89,Létszámok!$A$2:$D$10,4,FALSE)</f>
        <v>24</v>
      </c>
    </row>
    <row r="90" spans="1:10" ht="15" customHeight="1" x14ac:dyDescent="0.2">
      <c r="A90" s="40">
        <v>89</v>
      </c>
      <c r="B90" s="11">
        <v>1</v>
      </c>
      <c r="C90" s="11">
        <v>7</v>
      </c>
      <c r="D90" s="12" t="s">
        <v>460</v>
      </c>
      <c r="E90" s="13" t="s">
        <v>461</v>
      </c>
      <c r="F90" s="63">
        <v>0.2</v>
      </c>
      <c r="G90">
        <f>VLOOKUP($B90,'Életkor kategoriák'!$A$4:$F$13,5,FALSE)</f>
        <v>2025</v>
      </c>
      <c r="H90">
        <f>VLOOKUP($B90,'Életkor kategoriák'!$A$4:$F$13,6,FALSE)</f>
        <v>2018</v>
      </c>
      <c r="I90">
        <f>VLOOKUP($C90,Létszámok!$A$2:$D$10,3,FALSE)</f>
        <v>4</v>
      </c>
      <c r="J90">
        <f>VLOOKUP($C90,Létszámok!$A$2:$D$10,4,FALSE)</f>
        <v>17</v>
      </c>
    </row>
    <row r="91" spans="1:10" ht="15" customHeight="1" x14ac:dyDescent="0.2">
      <c r="A91" s="40">
        <v>90</v>
      </c>
      <c r="B91" s="11">
        <v>1</v>
      </c>
      <c r="C91" s="11">
        <v>2</v>
      </c>
      <c r="D91" s="12" t="s">
        <v>464</v>
      </c>
      <c r="E91" s="13" t="s">
        <v>465</v>
      </c>
      <c r="F91" s="63">
        <v>0</v>
      </c>
      <c r="G91">
        <f>VLOOKUP($B91,'Életkor kategoriák'!$A$4:$F$13,5,FALSE)</f>
        <v>2025</v>
      </c>
      <c r="H91">
        <f>VLOOKUP($B91,'Életkor kategoriák'!$A$4:$F$13,6,FALSE)</f>
        <v>2018</v>
      </c>
      <c r="I91">
        <f>VLOOKUP($C91,Létszámok!$A$2:$D$10,3,FALSE)</f>
        <v>2</v>
      </c>
      <c r="J91">
        <f>VLOOKUP($C91,Létszámok!$A$2:$D$10,4,FALSE)</f>
        <v>2</v>
      </c>
    </row>
    <row r="92" spans="1:10" ht="15" customHeight="1" x14ac:dyDescent="0.2">
      <c r="A92" s="40">
        <v>91</v>
      </c>
      <c r="B92" s="11">
        <v>1</v>
      </c>
      <c r="C92" s="11">
        <v>5</v>
      </c>
      <c r="D92" s="12" t="s">
        <v>468</v>
      </c>
      <c r="E92" s="13" t="s">
        <v>469</v>
      </c>
      <c r="F92" s="63">
        <v>0.2</v>
      </c>
      <c r="G92">
        <f>VLOOKUP($B92,'Életkor kategoriák'!$A$4:$F$13,5,FALSE)</f>
        <v>2025</v>
      </c>
      <c r="H92">
        <f>VLOOKUP($B92,'Életkor kategoriák'!$A$4:$F$13,6,FALSE)</f>
        <v>2018</v>
      </c>
      <c r="I92">
        <f>VLOOKUP($C92,Létszámok!$A$2:$D$10,3,FALSE)</f>
        <v>16</v>
      </c>
      <c r="J92">
        <f>VLOOKUP($C92,Létszámok!$A$2:$D$10,4,FALSE)</f>
        <v>24</v>
      </c>
    </row>
    <row r="93" spans="1:10" ht="15" customHeight="1" x14ac:dyDescent="0.2">
      <c r="A93" s="40">
        <v>92</v>
      </c>
      <c r="B93" s="11">
        <v>1</v>
      </c>
      <c r="C93" s="11">
        <v>4</v>
      </c>
      <c r="D93" s="12" t="s">
        <v>466</v>
      </c>
      <c r="E93" s="13" t="s">
        <v>467</v>
      </c>
      <c r="F93" s="63">
        <v>0.2</v>
      </c>
      <c r="G93">
        <f>VLOOKUP($B93,'Életkor kategoriák'!$A$4:$F$13,5,FALSE)</f>
        <v>2025</v>
      </c>
      <c r="H93">
        <f>VLOOKUP($B93,'Életkor kategoriák'!$A$4:$F$13,6,FALSE)</f>
        <v>2018</v>
      </c>
      <c r="I93">
        <f>VLOOKUP($C93,Létszámok!$A$2:$D$10,3,FALSE)</f>
        <v>6</v>
      </c>
      <c r="J93">
        <f>VLOOKUP($C93,Létszámok!$A$2:$D$10,4,FALSE)</f>
        <v>15</v>
      </c>
    </row>
    <row r="94" spans="1:10" ht="15" customHeight="1" x14ac:dyDescent="0.2">
      <c r="A94" s="40">
        <v>93</v>
      </c>
      <c r="B94" s="11">
        <v>4</v>
      </c>
      <c r="C94" s="11">
        <v>6</v>
      </c>
      <c r="D94" s="18" t="s">
        <v>586</v>
      </c>
      <c r="E94" s="19" t="s">
        <v>587</v>
      </c>
      <c r="F94" s="63">
        <v>0</v>
      </c>
      <c r="G94">
        <f>VLOOKUP($B94,'Életkor kategoriák'!$A$4:$F$13,5,FALSE)</f>
        <v>2013</v>
      </c>
      <c r="H94">
        <f>VLOOKUP($B94,'Életkor kategoriák'!$A$4:$F$13,6,FALSE)</f>
        <v>2010</v>
      </c>
      <c r="I94">
        <f>VLOOKUP($C94,Létszámok!$A$2:$D$10,3,FALSE)</f>
        <v>6</v>
      </c>
      <c r="J94">
        <f>VLOOKUP($C94,Létszámok!$A$2:$D$10,4,FALSE)</f>
        <v>24</v>
      </c>
    </row>
    <row r="95" spans="1:10" ht="15" customHeight="1" x14ac:dyDescent="0.2">
      <c r="A95" s="40">
        <v>94</v>
      </c>
      <c r="B95" s="11">
        <v>4</v>
      </c>
      <c r="C95" s="11">
        <v>6</v>
      </c>
      <c r="D95" s="18" t="s">
        <v>594</v>
      </c>
      <c r="E95" s="19" t="s">
        <v>595</v>
      </c>
      <c r="F95" s="63">
        <v>0</v>
      </c>
      <c r="G95">
        <f>VLOOKUP($B95,'Életkor kategoriák'!$A$4:$F$13,5,FALSE)</f>
        <v>2013</v>
      </c>
      <c r="H95">
        <f>VLOOKUP($B95,'Életkor kategoriák'!$A$4:$F$13,6,FALSE)</f>
        <v>2010</v>
      </c>
      <c r="I95">
        <f>VLOOKUP($C95,Létszámok!$A$2:$D$10,3,FALSE)</f>
        <v>6</v>
      </c>
      <c r="J95">
        <f>VLOOKUP($C95,Létszámok!$A$2:$D$10,4,FALSE)</f>
        <v>24</v>
      </c>
    </row>
    <row r="96" spans="1:10" ht="15" customHeight="1" x14ac:dyDescent="0.2">
      <c r="A96" s="40">
        <v>95</v>
      </c>
      <c r="B96" s="11">
        <v>4</v>
      </c>
      <c r="C96" s="11">
        <v>3</v>
      </c>
      <c r="D96" s="18" t="s">
        <v>582</v>
      </c>
      <c r="E96" s="19" t="s">
        <v>583</v>
      </c>
      <c r="F96" s="63">
        <v>0</v>
      </c>
      <c r="G96">
        <f>VLOOKUP($B96,'Életkor kategoriák'!$A$4:$F$13,5,FALSE)</f>
        <v>2013</v>
      </c>
      <c r="H96">
        <f>VLOOKUP($B96,'Életkor kategoriák'!$A$4:$F$13,6,FALSE)</f>
        <v>2010</v>
      </c>
      <c r="I96">
        <f>VLOOKUP($C96,Létszámok!$A$2:$D$10,3,FALSE)</f>
        <v>3</v>
      </c>
      <c r="J96">
        <f>VLOOKUP($C96,Létszámok!$A$2:$D$10,4,FALSE)</f>
        <v>5</v>
      </c>
    </row>
    <row r="97" spans="1:10" ht="15" customHeight="1" x14ac:dyDescent="0.2">
      <c r="A97" s="40">
        <v>96</v>
      </c>
      <c r="B97" s="11">
        <v>4</v>
      </c>
      <c r="C97" s="11">
        <v>3</v>
      </c>
      <c r="D97" s="18" t="s">
        <v>590</v>
      </c>
      <c r="E97" s="19" t="s">
        <v>591</v>
      </c>
      <c r="F97" s="63">
        <v>0</v>
      </c>
      <c r="G97">
        <f>VLOOKUP($B97,'Életkor kategoriák'!$A$4:$F$13,5,FALSE)</f>
        <v>2013</v>
      </c>
      <c r="H97">
        <f>VLOOKUP($B97,'Életkor kategoriák'!$A$4:$F$13,6,FALSE)</f>
        <v>2010</v>
      </c>
      <c r="I97">
        <f>VLOOKUP($C97,Létszámok!$A$2:$D$10,3,FALSE)</f>
        <v>3</v>
      </c>
      <c r="J97">
        <f>VLOOKUP($C97,Létszámok!$A$2:$D$10,4,FALSE)</f>
        <v>5</v>
      </c>
    </row>
    <row r="98" spans="1:10" ht="15" customHeight="1" x14ac:dyDescent="0.2">
      <c r="A98" s="40">
        <v>97</v>
      </c>
      <c r="B98" s="11">
        <v>4</v>
      </c>
      <c r="C98" s="11">
        <v>6</v>
      </c>
      <c r="D98" s="18" t="s">
        <v>588</v>
      </c>
      <c r="E98" s="19" t="s">
        <v>589</v>
      </c>
      <c r="F98" s="63">
        <v>0</v>
      </c>
      <c r="G98">
        <f>VLOOKUP($B98,'Életkor kategoriák'!$A$4:$F$13,5,FALSE)</f>
        <v>2013</v>
      </c>
      <c r="H98">
        <f>VLOOKUP($B98,'Életkor kategoriák'!$A$4:$F$13,6,FALSE)</f>
        <v>2010</v>
      </c>
      <c r="I98">
        <f>VLOOKUP($C98,Létszámok!$A$2:$D$10,3,FALSE)</f>
        <v>6</v>
      </c>
      <c r="J98">
        <f>VLOOKUP($C98,Létszámok!$A$2:$D$10,4,FALSE)</f>
        <v>24</v>
      </c>
    </row>
    <row r="99" spans="1:10" ht="15" customHeight="1" x14ac:dyDescent="0.2">
      <c r="A99" s="40">
        <v>98</v>
      </c>
      <c r="B99" s="11">
        <v>4</v>
      </c>
      <c r="C99" s="11">
        <v>6</v>
      </c>
      <c r="D99" s="18" t="s">
        <v>596</v>
      </c>
      <c r="E99" s="19" t="s">
        <v>597</v>
      </c>
      <c r="F99" s="63">
        <v>0</v>
      </c>
      <c r="G99">
        <f>VLOOKUP($B99,'Életkor kategoriák'!$A$4:$F$13,5,FALSE)</f>
        <v>2013</v>
      </c>
      <c r="H99">
        <f>VLOOKUP($B99,'Életkor kategoriák'!$A$4:$F$13,6,FALSE)</f>
        <v>2010</v>
      </c>
      <c r="I99">
        <f>VLOOKUP($C99,Létszámok!$A$2:$D$10,3,FALSE)</f>
        <v>6</v>
      </c>
      <c r="J99">
        <f>VLOOKUP($C99,Létszámok!$A$2:$D$10,4,FALSE)</f>
        <v>24</v>
      </c>
    </row>
    <row r="100" spans="1:10" ht="15" customHeight="1" x14ac:dyDescent="0.2">
      <c r="A100" s="40">
        <v>99</v>
      </c>
      <c r="B100" s="11">
        <v>4</v>
      </c>
      <c r="C100" s="11">
        <v>3</v>
      </c>
      <c r="D100" s="29" t="s">
        <v>584</v>
      </c>
      <c r="E100" s="19" t="s">
        <v>585</v>
      </c>
      <c r="F100" s="63">
        <v>0</v>
      </c>
      <c r="G100">
        <f>VLOOKUP($B100,'Életkor kategoriák'!$A$4:$F$13,5,FALSE)</f>
        <v>2013</v>
      </c>
      <c r="H100">
        <f>VLOOKUP($B100,'Életkor kategoriák'!$A$4:$F$13,6,FALSE)</f>
        <v>2010</v>
      </c>
      <c r="I100">
        <f>VLOOKUP($C100,Létszámok!$A$2:$D$10,3,FALSE)</f>
        <v>3</v>
      </c>
      <c r="J100">
        <f>VLOOKUP($C100,Létszámok!$A$2:$D$10,4,FALSE)</f>
        <v>5</v>
      </c>
    </row>
    <row r="101" spans="1:10" ht="15" customHeight="1" x14ac:dyDescent="0.2">
      <c r="A101" s="40">
        <v>100</v>
      </c>
      <c r="B101" s="11">
        <v>4</v>
      </c>
      <c r="C101" s="11">
        <v>3</v>
      </c>
      <c r="D101" s="29" t="s">
        <v>592</v>
      </c>
      <c r="E101" s="19" t="s">
        <v>593</v>
      </c>
      <c r="F101" s="63">
        <v>0</v>
      </c>
      <c r="G101">
        <f>VLOOKUP($B101,'Életkor kategoriák'!$A$4:$F$13,5,FALSE)</f>
        <v>2013</v>
      </c>
      <c r="H101">
        <f>VLOOKUP($B101,'Életkor kategoriák'!$A$4:$F$13,6,FALSE)</f>
        <v>2010</v>
      </c>
      <c r="I101">
        <f>VLOOKUP($C101,Létszámok!$A$2:$D$10,3,FALSE)</f>
        <v>3</v>
      </c>
      <c r="J101">
        <f>VLOOKUP($C101,Létszámok!$A$2:$D$10,4,FALSE)</f>
        <v>5</v>
      </c>
    </row>
    <row r="102" spans="1:10" ht="15" customHeight="1" x14ac:dyDescent="0.2">
      <c r="A102" s="40">
        <v>101</v>
      </c>
      <c r="B102" s="11">
        <v>4</v>
      </c>
      <c r="C102" s="11">
        <v>2</v>
      </c>
      <c r="D102" s="29" t="s">
        <v>506</v>
      </c>
      <c r="E102" s="19" t="s">
        <v>507</v>
      </c>
      <c r="F102" s="63">
        <v>0</v>
      </c>
      <c r="G102">
        <f>VLOOKUP($B102,'Életkor kategoriák'!$A$4:$F$13,5,FALSE)</f>
        <v>2013</v>
      </c>
      <c r="H102">
        <f>VLOOKUP($B102,'Életkor kategoriák'!$A$4:$F$13,6,FALSE)</f>
        <v>2010</v>
      </c>
      <c r="I102">
        <f>VLOOKUP($C102,Létszámok!$A$2:$D$10,3,FALSE)</f>
        <v>2</v>
      </c>
      <c r="J102">
        <f>VLOOKUP($C102,Létszámok!$A$2:$D$10,4,FALSE)</f>
        <v>2</v>
      </c>
    </row>
    <row r="103" spans="1:10" ht="15" customHeight="1" x14ac:dyDescent="0.2">
      <c r="A103" s="40">
        <v>102</v>
      </c>
      <c r="B103" s="11">
        <v>4</v>
      </c>
      <c r="C103" s="11">
        <v>5</v>
      </c>
      <c r="D103" s="29" t="s">
        <v>510</v>
      </c>
      <c r="E103" s="19" t="s">
        <v>511</v>
      </c>
      <c r="F103" s="63">
        <v>0.2</v>
      </c>
      <c r="G103">
        <f>VLOOKUP($B103,'Életkor kategoriák'!$A$4:$F$13,5,FALSE)</f>
        <v>2013</v>
      </c>
      <c r="H103">
        <f>VLOOKUP($B103,'Életkor kategoriák'!$A$4:$F$13,6,FALSE)</f>
        <v>2010</v>
      </c>
      <c r="I103">
        <f>VLOOKUP($C103,Létszámok!$A$2:$D$10,3,FALSE)</f>
        <v>16</v>
      </c>
      <c r="J103">
        <f>VLOOKUP($C103,Létszámok!$A$2:$D$10,4,FALSE)</f>
        <v>24</v>
      </c>
    </row>
    <row r="104" spans="1:10" ht="15" customHeight="1" x14ac:dyDescent="0.2">
      <c r="A104" s="40">
        <v>103</v>
      </c>
      <c r="B104" s="11">
        <v>4</v>
      </c>
      <c r="C104" s="11">
        <v>4</v>
      </c>
      <c r="D104" s="29" t="s">
        <v>508</v>
      </c>
      <c r="E104" s="19" t="s">
        <v>509</v>
      </c>
      <c r="F104" s="63">
        <v>0.2</v>
      </c>
      <c r="G104">
        <f>VLOOKUP($B104,'Életkor kategoriák'!$A$4:$F$13,5,FALSE)</f>
        <v>2013</v>
      </c>
      <c r="H104">
        <f>VLOOKUP($B104,'Életkor kategoriák'!$A$4:$F$13,6,FALSE)</f>
        <v>2010</v>
      </c>
      <c r="I104">
        <f>VLOOKUP($C104,Létszámok!$A$2:$D$10,3,FALSE)</f>
        <v>6</v>
      </c>
      <c r="J104">
        <f>VLOOKUP($C104,Létszámok!$A$2:$D$10,4,FALSE)</f>
        <v>15</v>
      </c>
    </row>
    <row r="105" spans="1:10" ht="15" customHeight="1" x14ac:dyDescent="0.2">
      <c r="A105" s="40">
        <v>104</v>
      </c>
      <c r="B105" s="11">
        <v>4</v>
      </c>
      <c r="C105" s="11">
        <v>1</v>
      </c>
      <c r="D105" s="29" t="s">
        <v>580</v>
      </c>
      <c r="E105" s="19" t="s">
        <v>581</v>
      </c>
      <c r="F105" s="63">
        <v>0</v>
      </c>
      <c r="G105">
        <f>VLOOKUP($B105,'Életkor kategoriák'!$A$4:$F$13,5,FALSE)</f>
        <v>2013</v>
      </c>
      <c r="H105">
        <f>VLOOKUP($B105,'Életkor kategoriák'!$A$4:$F$13,6,FALSE)</f>
        <v>2010</v>
      </c>
      <c r="I105">
        <f>VLOOKUP($C105,Létszámok!$A$2:$D$10,3,FALSE)</f>
        <v>1</v>
      </c>
      <c r="J105">
        <f>VLOOKUP($C105,Létszámok!$A$2:$D$10,4,FALSE)</f>
        <v>1</v>
      </c>
    </row>
    <row r="106" spans="1:10" ht="15" customHeight="1" x14ac:dyDescent="0.2">
      <c r="A106" s="40">
        <v>105</v>
      </c>
      <c r="B106" s="11">
        <v>4</v>
      </c>
      <c r="C106" s="11">
        <v>2</v>
      </c>
      <c r="D106" s="29" t="s">
        <v>512</v>
      </c>
      <c r="E106" s="19" t="s">
        <v>513</v>
      </c>
      <c r="F106" s="63">
        <v>0</v>
      </c>
      <c r="G106">
        <f>VLOOKUP($B106,'Életkor kategoriák'!$A$4:$F$13,5,FALSE)</f>
        <v>2013</v>
      </c>
      <c r="H106">
        <f>VLOOKUP($B106,'Életkor kategoriák'!$A$4:$F$13,6,FALSE)</f>
        <v>2010</v>
      </c>
      <c r="I106">
        <f>VLOOKUP($C106,Létszámok!$A$2:$D$10,3,FALSE)</f>
        <v>2</v>
      </c>
      <c r="J106">
        <f>VLOOKUP($C106,Létszámok!$A$2:$D$10,4,FALSE)</f>
        <v>2</v>
      </c>
    </row>
    <row r="107" spans="1:10" ht="15" customHeight="1" x14ac:dyDescent="0.2">
      <c r="A107" s="40">
        <v>106</v>
      </c>
      <c r="B107" s="11">
        <v>4</v>
      </c>
      <c r="C107" s="11">
        <v>8</v>
      </c>
      <c r="D107" s="29" t="s">
        <v>516</v>
      </c>
      <c r="E107" s="19" t="s">
        <v>517</v>
      </c>
      <c r="F107" s="63">
        <v>0.2</v>
      </c>
      <c r="G107">
        <f>VLOOKUP($B107,'Életkor kategoriák'!$A$4:$F$13,5,FALSE)</f>
        <v>2013</v>
      </c>
      <c r="H107">
        <f>VLOOKUP($B107,'Életkor kategoriák'!$A$4:$F$13,6,FALSE)</f>
        <v>2010</v>
      </c>
      <c r="I107">
        <f>VLOOKUP($C107,Létszámok!$A$2:$D$10,3,FALSE)</f>
        <v>18</v>
      </c>
      <c r="J107">
        <f>VLOOKUP($C107,Létszámok!$A$2:$D$10,4,FALSE)</f>
        <v>24</v>
      </c>
    </row>
    <row r="108" spans="1:10" ht="15" customHeight="1" x14ac:dyDescent="0.2">
      <c r="A108" s="40">
        <v>107</v>
      </c>
      <c r="B108" s="11">
        <v>4</v>
      </c>
      <c r="C108" s="11">
        <v>7</v>
      </c>
      <c r="D108" s="29" t="s">
        <v>514</v>
      </c>
      <c r="E108" s="19" t="s">
        <v>515</v>
      </c>
      <c r="F108" s="63">
        <v>0.2</v>
      </c>
      <c r="G108">
        <f>VLOOKUP($B108,'Életkor kategoriák'!$A$4:$F$13,5,FALSE)</f>
        <v>2013</v>
      </c>
      <c r="H108">
        <f>VLOOKUP($B108,'Életkor kategoriák'!$A$4:$F$13,6,FALSE)</f>
        <v>2010</v>
      </c>
      <c r="I108">
        <f>VLOOKUP($C108,Létszámok!$A$2:$D$10,3,FALSE)</f>
        <v>4</v>
      </c>
      <c r="J108">
        <f>VLOOKUP($C108,Létszámok!$A$2:$D$10,4,FALSE)</f>
        <v>17</v>
      </c>
    </row>
    <row r="109" spans="1:10" ht="15" customHeight="1" x14ac:dyDescent="0.2">
      <c r="A109" s="40">
        <v>108</v>
      </c>
      <c r="B109" s="11">
        <v>4</v>
      </c>
      <c r="C109" s="11">
        <v>2</v>
      </c>
      <c r="D109" s="29" t="s">
        <v>518</v>
      </c>
      <c r="E109" s="19" t="s">
        <v>519</v>
      </c>
      <c r="F109" s="63">
        <v>0</v>
      </c>
      <c r="G109">
        <f>VLOOKUP($B109,'Életkor kategoriák'!$A$4:$F$13,5,FALSE)</f>
        <v>2013</v>
      </c>
      <c r="H109">
        <f>VLOOKUP($B109,'Életkor kategoriák'!$A$4:$F$13,6,FALSE)</f>
        <v>2010</v>
      </c>
      <c r="I109">
        <f>VLOOKUP($C109,Létszámok!$A$2:$D$10,3,FALSE)</f>
        <v>2</v>
      </c>
      <c r="J109">
        <f>VLOOKUP($C109,Létszámok!$A$2:$D$10,4,FALSE)</f>
        <v>2</v>
      </c>
    </row>
    <row r="110" spans="1:10" ht="15" customHeight="1" x14ac:dyDescent="0.2">
      <c r="A110" s="40">
        <v>109</v>
      </c>
      <c r="B110" s="11">
        <v>4</v>
      </c>
      <c r="C110" s="11">
        <v>5</v>
      </c>
      <c r="D110" s="29" t="s">
        <v>522</v>
      </c>
      <c r="E110" s="19" t="s">
        <v>523</v>
      </c>
      <c r="F110" s="63">
        <v>0.2</v>
      </c>
      <c r="G110">
        <f>VLOOKUP($B110,'Életkor kategoriák'!$A$4:$F$13,5,FALSE)</f>
        <v>2013</v>
      </c>
      <c r="H110">
        <f>VLOOKUP($B110,'Életkor kategoriák'!$A$4:$F$13,6,FALSE)</f>
        <v>2010</v>
      </c>
      <c r="I110">
        <f>VLOOKUP($C110,Létszámok!$A$2:$D$10,3,FALSE)</f>
        <v>16</v>
      </c>
      <c r="J110">
        <f>VLOOKUP($C110,Létszámok!$A$2:$D$10,4,FALSE)</f>
        <v>24</v>
      </c>
    </row>
    <row r="111" spans="1:10" ht="15" customHeight="1" thickBot="1" x14ac:dyDescent="0.25">
      <c r="A111" s="40">
        <v>110</v>
      </c>
      <c r="B111" s="11">
        <v>4</v>
      </c>
      <c r="C111" s="11">
        <v>4</v>
      </c>
      <c r="D111" s="27" t="s">
        <v>520</v>
      </c>
      <c r="E111" s="34" t="s">
        <v>521</v>
      </c>
      <c r="F111" s="63">
        <v>0.2</v>
      </c>
      <c r="G111">
        <f>VLOOKUP($B111,'Életkor kategoriák'!$A$4:$F$13,5,FALSE)</f>
        <v>2013</v>
      </c>
      <c r="H111">
        <f>VLOOKUP($B111,'Életkor kategoriák'!$A$4:$F$13,6,FALSE)</f>
        <v>2010</v>
      </c>
      <c r="I111">
        <f>VLOOKUP($C111,Létszámok!$A$2:$D$10,3,FALSE)</f>
        <v>6</v>
      </c>
      <c r="J111">
        <f>VLOOKUP($C111,Létszámok!$A$2:$D$10,4,FALSE)</f>
        <v>15</v>
      </c>
    </row>
  </sheetData>
  <sheetProtection algorithmName="SHA-512" hashValue="Q4V8hcA/OXAIbPV6Vl+jZTWr9cU7zPXPOzaTUHcaJcVTf+4nI8Ec696eJPYviYBVLfJ60jOKBsXRj4rM9IN4Yw==" saltValue="vVuEnuvXO4xcKkGPjBtG3g==" spinCount="100000" sheet="1" objects="1" scenarios="1"/>
  <sortState xmlns:xlrd2="http://schemas.microsoft.com/office/spreadsheetml/2017/richdata2" ref="D2:E111">
    <sortCondition ref="D1:D11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96A62-DB3A-4CCB-930B-89266908332C}">
  <sheetPr codeName="Sheet6"/>
  <dimension ref="A1:D10"/>
  <sheetViews>
    <sheetView workbookViewId="0">
      <selection activeCell="D10" sqref="D10"/>
    </sheetView>
  </sheetViews>
  <sheetFormatPr defaultRowHeight="15" x14ac:dyDescent="0.2"/>
  <cols>
    <col min="1" max="1" width="7.53125" customWidth="1"/>
    <col min="2" max="2" width="17.62109375" customWidth="1"/>
  </cols>
  <sheetData>
    <row r="1" spans="1:4" ht="27.75" x14ac:dyDescent="0.2">
      <c r="A1" s="76" t="s">
        <v>694</v>
      </c>
      <c r="B1" s="76" t="s">
        <v>675</v>
      </c>
      <c r="C1" s="76" t="s">
        <v>703</v>
      </c>
      <c r="D1" s="76" t="s">
        <v>704</v>
      </c>
    </row>
    <row r="2" spans="1:4" x14ac:dyDescent="0.2">
      <c r="A2" s="70">
        <v>1</v>
      </c>
      <c r="B2" s="60" t="s">
        <v>705</v>
      </c>
      <c r="C2" s="69">
        <v>1</v>
      </c>
      <c r="D2" s="71">
        <v>1</v>
      </c>
    </row>
    <row r="3" spans="1:4" x14ac:dyDescent="0.2">
      <c r="A3" s="70">
        <v>2</v>
      </c>
      <c r="B3" s="60" t="s">
        <v>706</v>
      </c>
      <c r="C3" s="69">
        <v>2</v>
      </c>
      <c r="D3" s="71">
        <v>2</v>
      </c>
    </row>
    <row r="4" spans="1:4" x14ac:dyDescent="0.2">
      <c r="A4" s="70">
        <v>3</v>
      </c>
      <c r="B4" s="60" t="s">
        <v>707</v>
      </c>
      <c r="C4" s="69">
        <v>3</v>
      </c>
      <c r="D4" s="71">
        <v>5</v>
      </c>
    </row>
    <row r="5" spans="1:4" x14ac:dyDescent="0.2">
      <c r="A5" s="70">
        <v>4</v>
      </c>
      <c r="B5" s="60" t="s">
        <v>708</v>
      </c>
      <c r="C5" s="69">
        <v>6</v>
      </c>
      <c r="D5" s="71">
        <v>15</v>
      </c>
    </row>
    <row r="6" spans="1:4" x14ac:dyDescent="0.2">
      <c r="A6" s="70">
        <v>5</v>
      </c>
      <c r="B6" s="60" t="s">
        <v>709</v>
      </c>
      <c r="C6" s="69">
        <v>16</v>
      </c>
      <c r="D6" s="71">
        <v>24</v>
      </c>
    </row>
    <row r="7" spans="1:4" x14ac:dyDescent="0.2">
      <c r="A7" s="70">
        <v>6</v>
      </c>
      <c r="B7" s="60" t="s">
        <v>712</v>
      </c>
      <c r="C7" s="69">
        <v>6</v>
      </c>
      <c r="D7" s="71">
        <v>24</v>
      </c>
    </row>
    <row r="8" spans="1:4" x14ac:dyDescent="0.2">
      <c r="A8" s="70">
        <v>7</v>
      </c>
      <c r="B8" s="60" t="s">
        <v>737</v>
      </c>
      <c r="C8" s="69">
        <v>4</v>
      </c>
      <c r="D8" s="71">
        <v>17</v>
      </c>
    </row>
    <row r="9" spans="1:4" x14ac:dyDescent="0.2">
      <c r="A9" s="70">
        <v>8</v>
      </c>
      <c r="B9" s="60" t="s">
        <v>736</v>
      </c>
      <c r="C9" s="69">
        <v>18</v>
      </c>
      <c r="D9" s="71">
        <v>24</v>
      </c>
    </row>
    <row r="10" spans="1:4" x14ac:dyDescent="0.2">
      <c r="A10" s="72">
        <v>9</v>
      </c>
      <c r="B10" s="73" t="s">
        <v>711</v>
      </c>
      <c r="C10" s="74">
        <v>6</v>
      </c>
      <c r="D10" s="75">
        <v>40</v>
      </c>
    </row>
  </sheetData>
  <sheetProtection algorithmName="SHA-512" hashValue="Iw9DuTIJLWwVn98sq9V7ize8Qj2YgH+PxNo5mdxSpfLCuoFJTwilfYKrrdNn1wJmP9P7JLWO6FY66vhbxtjrdQ==" saltValue="vHxmdzX06GUm1a4O85whx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C95F8-46CD-4229-9F43-E54ABE1F75EF}">
  <sheetPr codeName="Sheet7"/>
  <dimension ref="A1:J13"/>
  <sheetViews>
    <sheetView workbookViewId="0">
      <selection activeCell="M14" sqref="M14"/>
    </sheetView>
  </sheetViews>
  <sheetFormatPr defaultColWidth="9.14453125" defaultRowHeight="15" x14ac:dyDescent="0.2"/>
  <cols>
    <col min="1" max="1" width="9.14453125" customWidth="1"/>
    <col min="2" max="2" width="15.73828125" customWidth="1"/>
    <col min="3" max="10" width="9.14453125" customWidth="1"/>
    <col min="11" max="11" width="9.4140625" customWidth="1"/>
  </cols>
  <sheetData>
    <row r="1" spans="1:10" x14ac:dyDescent="0.2">
      <c r="A1" s="170" t="s">
        <v>694</v>
      </c>
      <c r="B1" s="170" t="s">
        <v>693</v>
      </c>
      <c r="C1" s="173" t="s">
        <v>678</v>
      </c>
      <c r="D1" s="174"/>
      <c r="E1" s="177" t="s">
        <v>679</v>
      </c>
      <c r="F1" s="185"/>
      <c r="I1" s="177" t="s">
        <v>695</v>
      </c>
      <c r="J1" s="178"/>
    </row>
    <row r="2" spans="1:10" x14ac:dyDescent="0.2">
      <c r="A2" s="171"/>
      <c r="B2" s="171"/>
      <c r="C2" s="175"/>
      <c r="D2" s="176"/>
      <c r="E2" s="181"/>
      <c r="F2" s="186"/>
      <c r="I2" s="179"/>
      <c r="J2" s="180"/>
    </row>
    <row r="3" spans="1:10" x14ac:dyDescent="0.2">
      <c r="A3" s="172"/>
      <c r="B3" s="172"/>
      <c r="C3" s="42" t="s">
        <v>680</v>
      </c>
      <c r="D3" s="43" t="s">
        <v>681</v>
      </c>
      <c r="E3" s="44" t="s">
        <v>680</v>
      </c>
      <c r="F3" s="45" t="s">
        <v>681</v>
      </c>
      <c r="I3" s="181"/>
      <c r="J3" s="182"/>
    </row>
    <row r="4" spans="1:10" x14ac:dyDescent="0.2">
      <c r="A4" s="56">
        <v>1</v>
      </c>
      <c r="B4" s="46" t="s">
        <v>682</v>
      </c>
      <c r="C4" s="47"/>
      <c r="D4" s="47">
        <v>6</v>
      </c>
      <c r="E4" s="59">
        <f>I$4</f>
        <v>2025</v>
      </c>
      <c r="F4" s="52">
        <f>I$4-D4-1</f>
        <v>2018</v>
      </c>
      <c r="I4" s="183">
        <v>2025</v>
      </c>
      <c r="J4" s="184"/>
    </row>
    <row r="5" spans="1:10" x14ac:dyDescent="0.2">
      <c r="A5" s="57">
        <v>2</v>
      </c>
      <c r="B5" s="49" t="s">
        <v>683</v>
      </c>
      <c r="C5" s="47">
        <v>5</v>
      </c>
      <c r="D5" s="47" t="s">
        <v>684</v>
      </c>
      <c r="E5" s="50">
        <f t="shared" ref="E5:E10" si="0">I$4-C5</f>
        <v>2020</v>
      </c>
      <c r="F5" s="48">
        <f>I$4-D5-1</f>
        <v>2016</v>
      </c>
    </row>
    <row r="6" spans="1:10" x14ac:dyDescent="0.2">
      <c r="A6" s="57">
        <v>3</v>
      </c>
      <c r="B6" s="49" t="s">
        <v>685</v>
      </c>
      <c r="C6" s="47">
        <v>8</v>
      </c>
      <c r="D6" s="47">
        <v>12</v>
      </c>
      <c r="E6" s="50">
        <f t="shared" si="0"/>
        <v>2017</v>
      </c>
      <c r="F6" s="48">
        <f>I$4-D6-1</f>
        <v>2012</v>
      </c>
      <c r="I6" s="168" t="s">
        <v>728</v>
      </c>
      <c r="J6" s="169"/>
    </row>
    <row r="7" spans="1:10" x14ac:dyDescent="0.2">
      <c r="A7" s="57">
        <v>4</v>
      </c>
      <c r="B7" s="49" t="s">
        <v>686</v>
      </c>
      <c r="C7" s="47">
        <v>12</v>
      </c>
      <c r="D7" s="47">
        <v>14</v>
      </c>
      <c r="E7" s="50">
        <f t="shared" si="0"/>
        <v>2013</v>
      </c>
      <c r="F7" s="48">
        <f>I$4-D7-1</f>
        <v>2010</v>
      </c>
      <c r="I7" s="64">
        <v>2025</v>
      </c>
      <c r="J7" s="65">
        <v>2026</v>
      </c>
    </row>
    <row r="8" spans="1:10" x14ac:dyDescent="0.2">
      <c r="A8" s="57">
        <v>5</v>
      </c>
      <c r="B8" s="49" t="s">
        <v>687</v>
      </c>
      <c r="C8" s="47">
        <v>15</v>
      </c>
      <c r="D8" s="47">
        <v>18</v>
      </c>
      <c r="E8" s="50">
        <f t="shared" si="0"/>
        <v>2010</v>
      </c>
      <c r="F8" s="48">
        <f>I$4-D8-1</f>
        <v>2006</v>
      </c>
      <c r="I8" s="168" t="s">
        <v>717</v>
      </c>
      <c r="J8" s="169"/>
    </row>
    <row r="9" spans="1:10" x14ac:dyDescent="0.2">
      <c r="A9" s="57">
        <v>6</v>
      </c>
      <c r="B9" s="49" t="s">
        <v>688</v>
      </c>
      <c r="C9" s="47">
        <v>16</v>
      </c>
      <c r="D9" s="47"/>
      <c r="E9" s="50">
        <f t="shared" si="0"/>
        <v>2009</v>
      </c>
      <c r="F9" s="48">
        <v>1900</v>
      </c>
      <c r="I9" s="64">
        <v>1</v>
      </c>
      <c r="J9" s="65">
        <v>7</v>
      </c>
    </row>
    <row r="10" spans="1:10" x14ac:dyDescent="0.2">
      <c r="A10" s="57">
        <v>7</v>
      </c>
      <c r="B10" s="49" t="s">
        <v>689</v>
      </c>
      <c r="C10" s="47">
        <v>30</v>
      </c>
      <c r="D10" s="47"/>
      <c r="E10" s="50">
        <f t="shared" si="0"/>
        <v>1995</v>
      </c>
      <c r="F10" s="48">
        <v>1900</v>
      </c>
    </row>
    <row r="11" spans="1:10" x14ac:dyDescent="0.2">
      <c r="A11" s="56">
        <v>8</v>
      </c>
      <c r="B11" s="46" t="s">
        <v>690</v>
      </c>
      <c r="C11" s="51">
        <v>7</v>
      </c>
      <c r="D11" s="52">
        <v>13</v>
      </c>
      <c r="E11" s="66">
        <f>J$7-C11</f>
        <v>2019</v>
      </c>
      <c r="F11" s="52">
        <f>I$7-D11-1</f>
        <v>2011</v>
      </c>
    </row>
    <row r="12" spans="1:10" x14ac:dyDescent="0.2">
      <c r="A12" s="57">
        <v>9</v>
      </c>
      <c r="B12" s="49" t="s">
        <v>691</v>
      </c>
      <c r="C12" s="47">
        <v>9</v>
      </c>
      <c r="D12" s="48">
        <v>16</v>
      </c>
      <c r="E12" s="50">
        <f t="shared" ref="E12:E13" si="1">J$7-C12</f>
        <v>2017</v>
      </c>
      <c r="F12" s="48">
        <f>I$7-D12-1</f>
        <v>2008</v>
      </c>
    </row>
    <row r="13" spans="1:10" x14ac:dyDescent="0.2">
      <c r="A13" s="58">
        <v>10</v>
      </c>
      <c r="B13" s="53" t="s">
        <v>692</v>
      </c>
      <c r="C13" s="54">
        <v>13</v>
      </c>
      <c r="D13" s="55">
        <v>18</v>
      </c>
      <c r="E13" s="67">
        <f t="shared" si="1"/>
        <v>2013</v>
      </c>
      <c r="F13" s="68">
        <f>I$7-D13+1</f>
        <v>2008</v>
      </c>
    </row>
  </sheetData>
  <sheetProtection algorithmName="SHA-512" hashValue="gh+J9ZK1XePdDV7nVus6v2TojQMkgPk9V5ieRFwu3WlpAQCqTDXh0CEB36VMsnJdNDD27QhOn0G6mv70fA7h1Q==" saltValue="Kzj3iW7ULkrvbt9HNYU6MA==" spinCount="100000" sheet="1" objects="1" scenarios="1"/>
  <mergeCells count="8">
    <mergeCell ref="I8:J8"/>
    <mergeCell ref="B1:B3"/>
    <mergeCell ref="C1:D2"/>
    <mergeCell ref="A1:A3"/>
    <mergeCell ref="I1:J3"/>
    <mergeCell ref="I4:J4"/>
    <mergeCell ref="E1:F2"/>
    <mergeCell ref="I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Z1000"/>
  <sheetViews>
    <sheetView workbookViewId="0">
      <selection activeCell="M5" sqref="M5"/>
    </sheetView>
  </sheetViews>
  <sheetFormatPr defaultColWidth="14.390625" defaultRowHeight="15" customHeight="1" x14ac:dyDescent="0.2"/>
  <cols>
    <col min="1" max="1" width="9.953125" customWidth="1"/>
    <col min="2" max="2" width="2.6875" customWidth="1"/>
    <col min="3" max="3" width="18.0234375" customWidth="1"/>
    <col min="4" max="4" width="2.28515625" customWidth="1"/>
    <col min="5" max="5" width="18.0234375" customWidth="1"/>
    <col min="6" max="6" width="2.15234375" customWidth="1"/>
    <col min="7" max="7" width="18.0234375" customWidth="1"/>
    <col min="8" max="8" width="1.4765625" customWidth="1"/>
    <col min="9" max="9" width="40.89453125" customWidth="1"/>
    <col min="10" max="10" width="3.09375" customWidth="1"/>
    <col min="11" max="11" width="24.48046875" customWidth="1"/>
    <col min="12" max="26" width="9.01171875" customWidth="1"/>
  </cols>
  <sheetData>
    <row r="1" spans="1:26" ht="27" customHeight="1" x14ac:dyDescent="0.2">
      <c r="A1" s="2" t="s">
        <v>1</v>
      </c>
      <c r="B1" s="3"/>
      <c r="C1" s="4" t="s">
        <v>2</v>
      </c>
      <c r="D1" s="3"/>
      <c r="E1" s="4" t="s">
        <v>3</v>
      </c>
      <c r="F1" s="3"/>
      <c r="G1" s="4" t="s">
        <v>4</v>
      </c>
      <c r="H1" s="3"/>
      <c r="I1" s="5" t="s">
        <v>5</v>
      </c>
      <c r="J1" s="3"/>
      <c r="K1" s="2" t="s">
        <v>6</v>
      </c>
      <c r="L1" s="3"/>
      <c r="M1" s="2" t="s">
        <v>729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">
      <c r="A2" s="6" t="s">
        <v>7</v>
      </c>
      <c r="B2" s="1"/>
      <c r="C2" s="1" t="s">
        <v>3</v>
      </c>
      <c r="D2" s="1"/>
      <c r="E2" s="1" t="s">
        <v>8</v>
      </c>
      <c r="F2" s="1"/>
      <c r="G2" s="1" t="s">
        <v>9</v>
      </c>
      <c r="I2" s="7" t="s">
        <v>10</v>
      </c>
      <c r="K2" s="8" t="s">
        <v>11</v>
      </c>
      <c r="M2" s="77" t="s">
        <v>731</v>
      </c>
    </row>
    <row r="3" spans="1:26" x14ac:dyDescent="0.2">
      <c r="A3" s="6" t="s">
        <v>3</v>
      </c>
      <c r="B3" s="1"/>
      <c r="C3" s="1" t="s">
        <v>12</v>
      </c>
      <c r="D3" s="1"/>
      <c r="E3" s="1" t="s">
        <v>13</v>
      </c>
      <c r="F3" s="1"/>
      <c r="G3" s="1" t="s">
        <v>14</v>
      </c>
      <c r="I3" s="7" t="s">
        <v>15</v>
      </c>
      <c r="K3" s="8" t="s">
        <v>16</v>
      </c>
      <c r="M3" s="77" t="s">
        <v>732</v>
      </c>
    </row>
    <row r="4" spans="1:26" x14ac:dyDescent="0.2">
      <c r="A4" s="6"/>
      <c r="C4" s="1" t="s">
        <v>17</v>
      </c>
      <c r="D4" s="1"/>
      <c r="E4" s="1"/>
      <c r="F4" s="1"/>
      <c r="G4" s="1" t="s">
        <v>18</v>
      </c>
      <c r="I4" s="7" t="s">
        <v>19</v>
      </c>
      <c r="K4" s="8" t="s">
        <v>20</v>
      </c>
      <c r="M4" s="81" t="s">
        <v>733</v>
      </c>
    </row>
    <row r="5" spans="1:26" x14ac:dyDescent="0.2">
      <c r="A5" s="6"/>
      <c r="I5" s="7" t="s">
        <v>21</v>
      </c>
      <c r="K5" s="8" t="s">
        <v>22</v>
      </c>
      <c r="M5" s="82" t="s">
        <v>734</v>
      </c>
    </row>
    <row r="6" spans="1:26" x14ac:dyDescent="0.2">
      <c r="I6" s="7" t="s">
        <v>23</v>
      </c>
      <c r="K6" s="8" t="s">
        <v>24</v>
      </c>
      <c r="M6" s="106" t="s">
        <v>746</v>
      </c>
    </row>
    <row r="7" spans="1:26" x14ac:dyDescent="0.2">
      <c r="I7" s="7" t="s">
        <v>25</v>
      </c>
      <c r="K7" s="8" t="s">
        <v>26</v>
      </c>
      <c r="M7" s="106" t="s">
        <v>747</v>
      </c>
    </row>
    <row r="8" spans="1:26" x14ac:dyDescent="0.2">
      <c r="I8" s="7" t="s">
        <v>27</v>
      </c>
      <c r="K8" s="8" t="s">
        <v>28</v>
      </c>
      <c r="M8" s="82" t="s">
        <v>735</v>
      </c>
    </row>
    <row r="9" spans="1:26" x14ac:dyDescent="0.2">
      <c r="I9" s="7" t="s">
        <v>29</v>
      </c>
      <c r="K9" s="8" t="s">
        <v>30</v>
      </c>
    </row>
    <row r="10" spans="1:26" x14ac:dyDescent="0.2">
      <c r="I10" s="7" t="s">
        <v>31</v>
      </c>
      <c r="K10" s="8" t="s">
        <v>32</v>
      </c>
    </row>
    <row r="11" spans="1:26" x14ac:dyDescent="0.2">
      <c r="I11" s="7" t="s">
        <v>33</v>
      </c>
      <c r="K11" s="8" t="s">
        <v>34</v>
      </c>
    </row>
    <row r="12" spans="1:26" x14ac:dyDescent="0.2">
      <c r="I12" s="7" t="s">
        <v>35</v>
      </c>
      <c r="K12" s="8" t="s">
        <v>36</v>
      </c>
    </row>
    <row r="13" spans="1:26" x14ac:dyDescent="0.2">
      <c r="I13" s="7" t="s">
        <v>37</v>
      </c>
      <c r="K13" s="8" t="s">
        <v>38</v>
      </c>
    </row>
    <row r="14" spans="1:26" x14ac:dyDescent="0.2">
      <c r="I14" s="7" t="s">
        <v>39</v>
      </c>
      <c r="K14" s="8" t="s">
        <v>40</v>
      </c>
    </row>
    <row r="15" spans="1:26" x14ac:dyDescent="0.2">
      <c r="I15" s="7" t="s">
        <v>41</v>
      </c>
      <c r="K15" s="8" t="s">
        <v>42</v>
      </c>
    </row>
    <row r="16" spans="1:26" x14ac:dyDescent="0.2">
      <c r="I16" s="7" t="s">
        <v>43</v>
      </c>
      <c r="K16" s="8" t="s">
        <v>44</v>
      </c>
    </row>
    <row r="17" spans="9:11" x14ac:dyDescent="0.2">
      <c r="I17" s="7" t="s">
        <v>45</v>
      </c>
      <c r="K17" s="8" t="s">
        <v>46</v>
      </c>
    </row>
    <row r="18" spans="9:11" x14ac:dyDescent="0.2">
      <c r="I18" s="7" t="s">
        <v>47</v>
      </c>
      <c r="K18" s="8" t="s">
        <v>48</v>
      </c>
    </row>
    <row r="19" spans="9:11" x14ac:dyDescent="0.2">
      <c r="I19" s="7" t="s">
        <v>49</v>
      </c>
      <c r="K19" s="8" t="s">
        <v>50</v>
      </c>
    </row>
    <row r="20" spans="9:11" x14ac:dyDescent="0.2">
      <c r="I20" s="7" t="s">
        <v>51</v>
      </c>
      <c r="K20" s="8" t="s">
        <v>52</v>
      </c>
    </row>
    <row r="21" spans="9:11" ht="15.75" customHeight="1" x14ac:dyDescent="0.2">
      <c r="I21" s="7" t="s">
        <v>53</v>
      </c>
      <c r="K21" s="8" t="s">
        <v>54</v>
      </c>
    </row>
    <row r="22" spans="9:11" ht="15.75" customHeight="1" x14ac:dyDescent="0.2">
      <c r="I22" s="7" t="s">
        <v>55</v>
      </c>
      <c r="K22" s="8" t="s">
        <v>56</v>
      </c>
    </row>
    <row r="23" spans="9:11" ht="15.75" customHeight="1" x14ac:dyDescent="0.2">
      <c r="I23" s="7" t="s">
        <v>57</v>
      </c>
      <c r="K23" s="8" t="s">
        <v>58</v>
      </c>
    </row>
    <row r="24" spans="9:11" ht="15.75" customHeight="1" x14ac:dyDescent="0.2">
      <c r="I24" s="7" t="s">
        <v>59</v>
      </c>
      <c r="K24" s="8" t="s">
        <v>60</v>
      </c>
    </row>
    <row r="25" spans="9:11" ht="15.75" customHeight="1" x14ac:dyDescent="0.2">
      <c r="I25" s="7" t="s">
        <v>61</v>
      </c>
      <c r="K25" s="8" t="s">
        <v>62</v>
      </c>
    </row>
    <row r="26" spans="9:11" ht="15.75" customHeight="1" x14ac:dyDescent="0.2">
      <c r="I26" s="7" t="s">
        <v>63</v>
      </c>
      <c r="K26" s="8" t="s">
        <v>64</v>
      </c>
    </row>
    <row r="27" spans="9:11" ht="15.75" customHeight="1" x14ac:dyDescent="0.2">
      <c r="I27" s="7" t="s">
        <v>65</v>
      </c>
      <c r="K27" s="8" t="s">
        <v>66</v>
      </c>
    </row>
    <row r="28" spans="9:11" ht="15.75" customHeight="1" x14ac:dyDescent="0.2">
      <c r="I28" s="7" t="s">
        <v>67</v>
      </c>
      <c r="K28" s="8" t="s">
        <v>68</v>
      </c>
    </row>
    <row r="29" spans="9:11" ht="15.75" customHeight="1" x14ac:dyDescent="0.2">
      <c r="I29" s="7" t="s">
        <v>69</v>
      </c>
      <c r="K29" s="8" t="s">
        <v>70</v>
      </c>
    </row>
    <row r="30" spans="9:11" ht="15.75" customHeight="1" x14ac:dyDescent="0.2">
      <c r="I30" s="7" t="s">
        <v>71</v>
      </c>
      <c r="K30" s="8" t="s">
        <v>72</v>
      </c>
    </row>
    <row r="31" spans="9:11" ht="15.75" customHeight="1" x14ac:dyDescent="0.2">
      <c r="I31" s="7" t="s">
        <v>73</v>
      </c>
      <c r="K31" s="8" t="s">
        <v>74</v>
      </c>
    </row>
    <row r="32" spans="9:11" ht="15.75" customHeight="1" x14ac:dyDescent="0.2">
      <c r="I32" s="7" t="s">
        <v>75</v>
      </c>
      <c r="K32" s="8" t="s">
        <v>76</v>
      </c>
    </row>
    <row r="33" spans="9:11" ht="15.75" customHeight="1" x14ac:dyDescent="0.2">
      <c r="I33" s="7" t="s">
        <v>77</v>
      </c>
      <c r="K33" s="8" t="s">
        <v>78</v>
      </c>
    </row>
    <row r="34" spans="9:11" ht="15.75" customHeight="1" x14ac:dyDescent="0.2">
      <c r="I34" s="7" t="s">
        <v>79</v>
      </c>
      <c r="K34" s="8" t="s">
        <v>80</v>
      </c>
    </row>
    <row r="35" spans="9:11" ht="15.75" customHeight="1" x14ac:dyDescent="0.2">
      <c r="I35" s="7" t="s">
        <v>81</v>
      </c>
      <c r="K35" s="8" t="s">
        <v>82</v>
      </c>
    </row>
    <row r="36" spans="9:11" ht="15.75" customHeight="1" x14ac:dyDescent="0.2">
      <c r="I36" s="7" t="s">
        <v>83</v>
      </c>
      <c r="K36" s="8" t="s">
        <v>84</v>
      </c>
    </row>
    <row r="37" spans="9:11" ht="15.75" customHeight="1" x14ac:dyDescent="0.2">
      <c r="I37" s="7" t="s">
        <v>85</v>
      </c>
      <c r="K37" s="8" t="s">
        <v>86</v>
      </c>
    </row>
    <row r="38" spans="9:11" ht="15.75" customHeight="1" x14ac:dyDescent="0.2">
      <c r="I38" s="7" t="s">
        <v>87</v>
      </c>
      <c r="K38" s="8" t="s">
        <v>88</v>
      </c>
    </row>
    <row r="39" spans="9:11" ht="15.75" customHeight="1" x14ac:dyDescent="0.2">
      <c r="I39" s="7" t="s">
        <v>89</v>
      </c>
      <c r="K39" s="8" t="s">
        <v>90</v>
      </c>
    </row>
    <row r="40" spans="9:11" ht="15.75" customHeight="1" x14ac:dyDescent="0.2">
      <c r="I40" s="7" t="s">
        <v>91</v>
      </c>
      <c r="K40" s="8" t="s">
        <v>92</v>
      </c>
    </row>
    <row r="41" spans="9:11" ht="15.75" customHeight="1" x14ac:dyDescent="0.2">
      <c r="I41" s="7" t="s">
        <v>93</v>
      </c>
      <c r="K41" s="8" t="s">
        <v>94</v>
      </c>
    </row>
    <row r="42" spans="9:11" ht="15.75" customHeight="1" x14ac:dyDescent="0.2">
      <c r="I42" s="7" t="s">
        <v>95</v>
      </c>
      <c r="K42" s="8" t="s">
        <v>96</v>
      </c>
    </row>
    <row r="43" spans="9:11" ht="15.75" customHeight="1" x14ac:dyDescent="0.2">
      <c r="I43" s="7" t="s">
        <v>97</v>
      </c>
      <c r="K43" s="8" t="s">
        <v>98</v>
      </c>
    </row>
    <row r="44" spans="9:11" ht="15.75" customHeight="1" x14ac:dyDescent="0.2">
      <c r="I44" s="7" t="s">
        <v>99</v>
      </c>
      <c r="K44" s="8" t="s">
        <v>100</v>
      </c>
    </row>
    <row r="45" spans="9:11" ht="15.75" customHeight="1" x14ac:dyDescent="0.2">
      <c r="I45" s="7" t="s">
        <v>101</v>
      </c>
      <c r="K45" s="8" t="s">
        <v>102</v>
      </c>
    </row>
    <row r="46" spans="9:11" ht="15.75" customHeight="1" x14ac:dyDescent="0.2">
      <c r="I46" s="7" t="s">
        <v>103</v>
      </c>
      <c r="K46" s="8" t="s">
        <v>104</v>
      </c>
    </row>
    <row r="47" spans="9:11" ht="15.75" customHeight="1" x14ac:dyDescent="0.2">
      <c r="I47" s="7" t="s">
        <v>105</v>
      </c>
      <c r="K47" s="8" t="s">
        <v>106</v>
      </c>
    </row>
    <row r="48" spans="9:11" ht="15.75" customHeight="1" x14ac:dyDescent="0.2">
      <c r="I48" s="7" t="s">
        <v>107</v>
      </c>
      <c r="K48" s="8" t="s">
        <v>108</v>
      </c>
    </row>
    <row r="49" spans="9:11" ht="15.75" customHeight="1" x14ac:dyDescent="0.2">
      <c r="I49" s="7" t="s">
        <v>109</v>
      </c>
      <c r="K49" s="8" t="s">
        <v>110</v>
      </c>
    </row>
    <row r="50" spans="9:11" ht="15.75" customHeight="1" x14ac:dyDescent="0.2">
      <c r="I50" s="7" t="s">
        <v>111</v>
      </c>
      <c r="K50" s="8" t="s">
        <v>112</v>
      </c>
    </row>
    <row r="51" spans="9:11" ht="15.75" customHeight="1" x14ac:dyDescent="0.2">
      <c r="I51" s="7" t="s">
        <v>113</v>
      </c>
      <c r="K51" s="8" t="s">
        <v>114</v>
      </c>
    </row>
    <row r="52" spans="9:11" ht="15.75" customHeight="1" x14ac:dyDescent="0.2">
      <c r="I52" s="7" t="s">
        <v>115</v>
      </c>
      <c r="K52" s="8" t="s">
        <v>116</v>
      </c>
    </row>
    <row r="53" spans="9:11" ht="15.75" customHeight="1" x14ac:dyDescent="0.2">
      <c r="I53" s="7" t="s">
        <v>117</v>
      </c>
      <c r="K53" s="8" t="s">
        <v>118</v>
      </c>
    </row>
    <row r="54" spans="9:11" ht="15.75" customHeight="1" x14ac:dyDescent="0.2">
      <c r="I54" s="7" t="s">
        <v>119</v>
      </c>
      <c r="K54" s="8" t="s">
        <v>120</v>
      </c>
    </row>
    <row r="55" spans="9:11" ht="15.75" customHeight="1" x14ac:dyDescent="0.2">
      <c r="I55" s="7" t="s">
        <v>121</v>
      </c>
      <c r="K55" s="8" t="s">
        <v>122</v>
      </c>
    </row>
    <row r="56" spans="9:11" ht="15.75" customHeight="1" x14ac:dyDescent="0.2">
      <c r="I56" s="7" t="s">
        <v>123</v>
      </c>
      <c r="K56" s="8" t="s">
        <v>124</v>
      </c>
    </row>
    <row r="57" spans="9:11" ht="15.75" customHeight="1" x14ac:dyDescent="0.2">
      <c r="I57" s="7" t="s">
        <v>125</v>
      </c>
      <c r="K57" s="8" t="s">
        <v>126</v>
      </c>
    </row>
    <row r="58" spans="9:11" ht="15.75" customHeight="1" x14ac:dyDescent="0.2">
      <c r="I58" s="7" t="s">
        <v>127</v>
      </c>
      <c r="K58" s="8" t="s">
        <v>128</v>
      </c>
    </row>
    <row r="59" spans="9:11" ht="15.75" customHeight="1" x14ac:dyDescent="0.2">
      <c r="I59" s="7" t="s">
        <v>129</v>
      </c>
      <c r="K59" s="8" t="s">
        <v>130</v>
      </c>
    </row>
    <row r="60" spans="9:11" ht="15.75" customHeight="1" x14ac:dyDescent="0.2">
      <c r="I60" s="7" t="s">
        <v>131</v>
      </c>
      <c r="K60" s="8" t="s">
        <v>132</v>
      </c>
    </row>
    <row r="61" spans="9:11" ht="15.75" customHeight="1" x14ac:dyDescent="0.2">
      <c r="I61" s="7" t="s">
        <v>133</v>
      </c>
      <c r="K61" s="8" t="s">
        <v>134</v>
      </c>
    </row>
    <row r="62" spans="9:11" ht="15.75" customHeight="1" x14ac:dyDescent="0.2">
      <c r="I62" s="7" t="s">
        <v>135</v>
      </c>
      <c r="K62" s="8" t="s">
        <v>136</v>
      </c>
    </row>
    <row r="63" spans="9:11" ht="15.75" customHeight="1" x14ac:dyDescent="0.2">
      <c r="I63" s="7" t="s">
        <v>137</v>
      </c>
      <c r="K63" s="8" t="s">
        <v>138</v>
      </c>
    </row>
    <row r="64" spans="9:11" ht="15.75" customHeight="1" x14ac:dyDescent="0.2">
      <c r="I64" s="7" t="s">
        <v>139</v>
      </c>
      <c r="K64" s="8" t="s">
        <v>140</v>
      </c>
    </row>
    <row r="65" spans="9:11" ht="15.75" customHeight="1" x14ac:dyDescent="0.2">
      <c r="I65" s="7" t="s">
        <v>141</v>
      </c>
      <c r="K65" s="8" t="s">
        <v>142</v>
      </c>
    </row>
    <row r="66" spans="9:11" ht="15.75" customHeight="1" x14ac:dyDescent="0.2">
      <c r="I66" s="7" t="s">
        <v>143</v>
      </c>
      <c r="K66" s="8" t="s">
        <v>144</v>
      </c>
    </row>
    <row r="67" spans="9:11" ht="15.75" customHeight="1" x14ac:dyDescent="0.2">
      <c r="I67" s="7" t="s">
        <v>145</v>
      </c>
      <c r="K67" s="8" t="s">
        <v>146</v>
      </c>
    </row>
    <row r="68" spans="9:11" ht="15.75" customHeight="1" x14ac:dyDescent="0.2">
      <c r="I68" s="7" t="s">
        <v>147</v>
      </c>
      <c r="K68" s="8" t="s">
        <v>148</v>
      </c>
    </row>
    <row r="69" spans="9:11" ht="15.75" customHeight="1" x14ac:dyDescent="0.2">
      <c r="I69" s="7" t="s">
        <v>149</v>
      </c>
      <c r="K69" s="8" t="s">
        <v>150</v>
      </c>
    </row>
    <row r="70" spans="9:11" ht="15.75" customHeight="1" x14ac:dyDescent="0.2">
      <c r="I70" s="7" t="s">
        <v>151</v>
      </c>
      <c r="K70" s="8" t="s">
        <v>152</v>
      </c>
    </row>
    <row r="71" spans="9:11" ht="15.75" customHeight="1" x14ac:dyDescent="0.2">
      <c r="I71" s="7" t="s">
        <v>153</v>
      </c>
      <c r="K71" s="8" t="s">
        <v>154</v>
      </c>
    </row>
    <row r="72" spans="9:11" ht="15.75" customHeight="1" x14ac:dyDescent="0.2">
      <c r="I72" s="7" t="s">
        <v>155</v>
      </c>
      <c r="K72" s="8" t="s">
        <v>156</v>
      </c>
    </row>
    <row r="73" spans="9:11" ht="15.75" customHeight="1" x14ac:dyDescent="0.2">
      <c r="I73" s="7" t="s">
        <v>157</v>
      </c>
      <c r="K73" s="8" t="s">
        <v>158</v>
      </c>
    </row>
    <row r="74" spans="9:11" ht="15.75" customHeight="1" x14ac:dyDescent="0.2">
      <c r="I74" s="7" t="s">
        <v>159</v>
      </c>
      <c r="K74" s="8" t="s">
        <v>160</v>
      </c>
    </row>
    <row r="75" spans="9:11" ht="15.75" customHeight="1" x14ac:dyDescent="0.2">
      <c r="I75" s="7" t="s">
        <v>161</v>
      </c>
      <c r="K75" s="8" t="s">
        <v>162</v>
      </c>
    </row>
    <row r="76" spans="9:11" ht="15.75" customHeight="1" x14ac:dyDescent="0.2">
      <c r="I76" s="7" t="s">
        <v>163</v>
      </c>
      <c r="K76" s="8" t="s">
        <v>164</v>
      </c>
    </row>
    <row r="77" spans="9:11" ht="15.75" customHeight="1" x14ac:dyDescent="0.2">
      <c r="I77" s="7" t="s">
        <v>165</v>
      </c>
      <c r="K77" s="8" t="s">
        <v>166</v>
      </c>
    </row>
    <row r="78" spans="9:11" ht="15.75" customHeight="1" x14ac:dyDescent="0.2">
      <c r="I78" s="7" t="s">
        <v>167</v>
      </c>
      <c r="K78" s="8" t="s">
        <v>168</v>
      </c>
    </row>
    <row r="79" spans="9:11" ht="15.75" customHeight="1" x14ac:dyDescent="0.2">
      <c r="I79" s="7" t="s">
        <v>169</v>
      </c>
      <c r="K79" s="8" t="s">
        <v>170</v>
      </c>
    </row>
    <row r="80" spans="9:11" ht="15.75" customHeight="1" x14ac:dyDescent="0.2">
      <c r="I80" s="7" t="s">
        <v>171</v>
      </c>
      <c r="K80" s="8" t="s">
        <v>172</v>
      </c>
    </row>
    <row r="81" spans="9:11" ht="15.75" customHeight="1" x14ac:dyDescent="0.2">
      <c r="I81" s="7" t="s">
        <v>173</v>
      </c>
      <c r="K81" s="8" t="s">
        <v>174</v>
      </c>
    </row>
    <row r="82" spans="9:11" ht="15.75" customHeight="1" x14ac:dyDescent="0.2">
      <c r="I82" s="7" t="s">
        <v>175</v>
      </c>
      <c r="K82" s="8" t="s">
        <v>176</v>
      </c>
    </row>
    <row r="83" spans="9:11" ht="15.75" customHeight="1" x14ac:dyDescent="0.2">
      <c r="I83" s="7" t="s">
        <v>177</v>
      </c>
      <c r="K83" s="8" t="s">
        <v>178</v>
      </c>
    </row>
    <row r="84" spans="9:11" ht="15.75" customHeight="1" x14ac:dyDescent="0.2">
      <c r="I84" s="7" t="s">
        <v>179</v>
      </c>
      <c r="K84" s="8" t="s">
        <v>180</v>
      </c>
    </row>
    <row r="85" spans="9:11" ht="15.75" customHeight="1" x14ac:dyDescent="0.2">
      <c r="I85" s="7" t="s">
        <v>181</v>
      </c>
      <c r="K85" s="8" t="s">
        <v>182</v>
      </c>
    </row>
    <row r="86" spans="9:11" ht="15.75" customHeight="1" x14ac:dyDescent="0.2">
      <c r="I86" s="7" t="s">
        <v>183</v>
      </c>
      <c r="K86" s="8" t="s">
        <v>184</v>
      </c>
    </row>
    <row r="87" spans="9:11" ht="15.75" customHeight="1" x14ac:dyDescent="0.2">
      <c r="I87" s="7" t="s">
        <v>185</v>
      </c>
      <c r="K87" s="8" t="s">
        <v>186</v>
      </c>
    </row>
    <row r="88" spans="9:11" ht="15.75" customHeight="1" x14ac:dyDescent="0.2">
      <c r="I88" s="7" t="s">
        <v>187</v>
      </c>
      <c r="K88" s="8" t="s">
        <v>188</v>
      </c>
    </row>
    <row r="89" spans="9:11" ht="15.75" customHeight="1" x14ac:dyDescent="0.2">
      <c r="I89" s="7" t="s">
        <v>189</v>
      </c>
      <c r="K89" s="8" t="s">
        <v>190</v>
      </c>
    </row>
    <row r="90" spans="9:11" ht="15.75" customHeight="1" x14ac:dyDescent="0.2">
      <c r="I90" s="7" t="s">
        <v>191</v>
      </c>
      <c r="K90" s="8" t="s">
        <v>192</v>
      </c>
    </row>
    <row r="91" spans="9:11" ht="15.75" customHeight="1" x14ac:dyDescent="0.2">
      <c r="I91" s="7" t="s">
        <v>193</v>
      </c>
      <c r="K91" s="8" t="s">
        <v>194</v>
      </c>
    </row>
    <row r="92" spans="9:11" ht="15.75" customHeight="1" x14ac:dyDescent="0.2">
      <c r="I92" s="7" t="s">
        <v>195</v>
      </c>
      <c r="K92" s="8" t="s">
        <v>196</v>
      </c>
    </row>
    <row r="93" spans="9:11" ht="15.75" customHeight="1" x14ac:dyDescent="0.2">
      <c r="I93" s="7" t="s">
        <v>197</v>
      </c>
      <c r="K93" s="8" t="s">
        <v>198</v>
      </c>
    </row>
    <row r="94" spans="9:11" ht="15.75" customHeight="1" x14ac:dyDescent="0.2">
      <c r="I94" s="7" t="s">
        <v>199</v>
      </c>
      <c r="K94" s="8" t="s">
        <v>200</v>
      </c>
    </row>
    <row r="95" spans="9:11" ht="15.75" customHeight="1" x14ac:dyDescent="0.2">
      <c r="I95" s="7" t="s">
        <v>201</v>
      </c>
      <c r="K95" s="8" t="s">
        <v>202</v>
      </c>
    </row>
    <row r="96" spans="9:11" ht="15.75" customHeight="1" x14ac:dyDescent="0.2">
      <c r="I96" s="7" t="s">
        <v>203</v>
      </c>
      <c r="K96" s="8" t="s">
        <v>204</v>
      </c>
    </row>
    <row r="97" spans="9:11" ht="15.75" customHeight="1" x14ac:dyDescent="0.2">
      <c r="I97" s="7" t="s">
        <v>205</v>
      </c>
      <c r="K97" s="8" t="s">
        <v>206</v>
      </c>
    </row>
    <row r="98" spans="9:11" ht="15.75" customHeight="1" x14ac:dyDescent="0.2">
      <c r="I98" s="7" t="s">
        <v>207</v>
      </c>
      <c r="K98" s="8" t="s">
        <v>208</v>
      </c>
    </row>
    <row r="99" spans="9:11" ht="15.75" customHeight="1" x14ac:dyDescent="0.2">
      <c r="I99" s="7" t="s">
        <v>209</v>
      </c>
      <c r="K99" s="8" t="s">
        <v>210</v>
      </c>
    </row>
    <row r="100" spans="9:11" ht="15.75" customHeight="1" x14ac:dyDescent="0.2">
      <c r="I100" s="7" t="s">
        <v>211</v>
      </c>
      <c r="K100" s="8" t="s">
        <v>212</v>
      </c>
    </row>
    <row r="101" spans="9:11" ht="15.75" customHeight="1" x14ac:dyDescent="0.2">
      <c r="I101" s="7" t="s">
        <v>213</v>
      </c>
      <c r="K101" s="8" t="s">
        <v>214</v>
      </c>
    </row>
    <row r="102" spans="9:11" ht="15.75" customHeight="1" x14ac:dyDescent="0.2">
      <c r="I102" s="7" t="s">
        <v>215</v>
      </c>
      <c r="K102" s="8" t="s">
        <v>216</v>
      </c>
    </row>
    <row r="103" spans="9:11" ht="15.75" customHeight="1" x14ac:dyDescent="0.2">
      <c r="I103" s="7" t="s">
        <v>217</v>
      </c>
      <c r="K103" s="8" t="s">
        <v>218</v>
      </c>
    </row>
    <row r="104" spans="9:11" ht="15.75" customHeight="1" x14ac:dyDescent="0.2">
      <c r="I104" s="7" t="s">
        <v>219</v>
      </c>
      <c r="K104" s="8" t="s">
        <v>220</v>
      </c>
    </row>
    <row r="105" spans="9:11" ht="15.75" customHeight="1" x14ac:dyDescent="0.2">
      <c r="I105" s="7" t="s">
        <v>221</v>
      </c>
      <c r="K105" s="8" t="s">
        <v>222</v>
      </c>
    </row>
    <row r="106" spans="9:11" ht="15.75" customHeight="1" x14ac:dyDescent="0.2">
      <c r="I106" s="7" t="s">
        <v>223</v>
      </c>
      <c r="K106" s="8" t="s">
        <v>224</v>
      </c>
    </row>
    <row r="107" spans="9:11" ht="15.75" customHeight="1" x14ac:dyDescent="0.2">
      <c r="I107" s="7" t="s">
        <v>225</v>
      </c>
      <c r="K107" s="8" t="s">
        <v>226</v>
      </c>
    </row>
    <row r="108" spans="9:11" ht="15.75" customHeight="1" x14ac:dyDescent="0.2">
      <c r="I108" s="7" t="s">
        <v>227</v>
      </c>
      <c r="K108" s="8" t="s">
        <v>228</v>
      </c>
    </row>
    <row r="109" spans="9:11" ht="15.75" customHeight="1" x14ac:dyDescent="0.2">
      <c r="I109" s="7" t="s">
        <v>229</v>
      </c>
      <c r="K109" s="8" t="s">
        <v>230</v>
      </c>
    </row>
    <row r="110" spans="9:11" ht="15.75" customHeight="1" x14ac:dyDescent="0.2">
      <c r="I110" s="7" t="s">
        <v>231</v>
      </c>
      <c r="K110" s="8" t="s">
        <v>232</v>
      </c>
    </row>
    <row r="111" spans="9:11" ht="15.75" customHeight="1" x14ac:dyDescent="0.2">
      <c r="I111" s="7" t="s">
        <v>233</v>
      </c>
      <c r="K111" s="8" t="s">
        <v>234</v>
      </c>
    </row>
    <row r="112" spans="9:11" ht="15.75" customHeight="1" x14ac:dyDescent="0.2">
      <c r="I112" s="7" t="s">
        <v>235</v>
      </c>
    </row>
    <row r="113" spans="9:9" ht="15.75" customHeight="1" x14ac:dyDescent="0.2">
      <c r="I113" s="7" t="s">
        <v>236</v>
      </c>
    </row>
    <row r="114" spans="9:9" ht="15.75" customHeight="1" x14ac:dyDescent="0.2">
      <c r="I114" s="7" t="s">
        <v>237</v>
      </c>
    </row>
    <row r="115" spans="9:9" ht="15.75" customHeight="1" x14ac:dyDescent="0.2">
      <c r="I115" s="7" t="s">
        <v>238</v>
      </c>
    </row>
    <row r="116" spans="9:9" ht="15.75" customHeight="1" x14ac:dyDescent="0.2">
      <c r="I116" s="7" t="s">
        <v>239</v>
      </c>
    </row>
    <row r="117" spans="9:9" ht="15.75" customHeight="1" x14ac:dyDescent="0.2">
      <c r="I117" s="7" t="s">
        <v>240</v>
      </c>
    </row>
    <row r="118" spans="9:9" ht="15.75" customHeight="1" x14ac:dyDescent="0.2">
      <c r="I118" s="7" t="s">
        <v>241</v>
      </c>
    </row>
    <row r="119" spans="9:9" ht="15.75" customHeight="1" x14ac:dyDescent="0.2">
      <c r="I119" s="7" t="s">
        <v>242</v>
      </c>
    </row>
    <row r="120" spans="9:9" ht="15.75" customHeight="1" x14ac:dyDescent="0.2">
      <c r="I120" s="7" t="s">
        <v>243</v>
      </c>
    </row>
    <row r="121" spans="9:9" ht="15.75" customHeight="1" x14ac:dyDescent="0.2">
      <c r="I121" s="7" t="s">
        <v>244</v>
      </c>
    </row>
    <row r="122" spans="9:9" ht="15.75" customHeight="1" x14ac:dyDescent="0.2">
      <c r="I122" s="7" t="s">
        <v>245</v>
      </c>
    </row>
    <row r="123" spans="9:9" ht="15.75" customHeight="1" x14ac:dyDescent="0.2">
      <c r="I123" s="7" t="s">
        <v>246</v>
      </c>
    </row>
    <row r="124" spans="9:9" ht="15.75" customHeight="1" x14ac:dyDescent="0.2">
      <c r="I124" s="7" t="s">
        <v>247</v>
      </c>
    </row>
    <row r="125" spans="9:9" ht="15.75" customHeight="1" x14ac:dyDescent="0.2">
      <c r="I125" s="7" t="s">
        <v>248</v>
      </c>
    </row>
    <row r="126" spans="9:9" ht="15.75" customHeight="1" x14ac:dyDescent="0.2">
      <c r="I126" s="7" t="s">
        <v>249</v>
      </c>
    </row>
    <row r="127" spans="9:9" ht="15.75" customHeight="1" x14ac:dyDescent="0.2">
      <c r="I127" s="7" t="s">
        <v>250</v>
      </c>
    </row>
    <row r="128" spans="9:9" ht="15.75" customHeight="1" x14ac:dyDescent="0.2">
      <c r="I128" s="7" t="s">
        <v>251</v>
      </c>
    </row>
    <row r="129" spans="9:9" ht="15.75" customHeight="1" x14ac:dyDescent="0.2">
      <c r="I129" s="7" t="s">
        <v>252</v>
      </c>
    </row>
    <row r="130" spans="9:9" ht="15.75" customHeight="1" x14ac:dyDescent="0.2">
      <c r="I130" s="7" t="s">
        <v>253</v>
      </c>
    </row>
    <row r="131" spans="9:9" ht="15.75" customHeight="1" x14ac:dyDescent="0.2">
      <c r="I131" s="7" t="s">
        <v>254</v>
      </c>
    </row>
    <row r="132" spans="9:9" ht="15.75" customHeight="1" x14ac:dyDescent="0.2">
      <c r="I132" s="7" t="s">
        <v>255</v>
      </c>
    </row>
    <row r="133" spans="9:9" ht="15.75" customHeight="1" x14ac:dyDescent="0.2">
      <c r="I133" s="7" t="s">
        <v>256</v>
      </c>
    </row>
    <row r="134" spans="9:9" ht="15.75" customHeight="1" x14ac:dyDescent="0.2">
      <c r="I134" s="7" t="s">
        <v>257</v>
      </c>
    </row>
    <row r="135" spans="9:9" ht="15.75" customHeight="1" x14ac:dyDescent="0.2">
      <c r="I135" s="7" t="s">
        <v>258</v>
      </c>
    </row>
    <row r="136" spans="9:9" ht="15.75" customHeight="1" x14ac:dyDescent="0.2">
      <c r="I136" s="7" t="s">
        <v>259</v>
      </c>
    </row>
    <row r="137" spans="9:9" ht="15.75" customHeight="1" x14ac:dyDescent="0.2">
      <c r="I137" s="7" t="s">
        <v>260</v>
      </c>
    </row>
    <row r="138" spans="9:9" ht="15.75" customHeight="1" x14ac:dyDescent="0.2">
      <c r="I138" s="7" t="s">
        <v>261</v>
      </c>
    </row>
    <row r="139" spans="9:9" ht="15.75" customHeight="1" x14ac:dyDescent="0.2">
      <c r="I139" s="7" t="s">
        <v>262</v>
      </c>
    </row>
    <row r="140" spans="9:9" ht="15.75" customHeight="1" x14ac:dyDescent="0.2">
      <c r="I140" s="7" t="s">
        <v>263</v>
      </c>
    </row>
    <row r="141" spans="9:9" ht="15.75" customHeight="1" x14ac:dyDescent="0.2">
      <c r="I141" s="7" t="s">
        <v>264</v>
      </c>
    </row>
    <row r="142" spans="9:9" ht="15.75" customHeight="1" x14ac:dyDescent="0.2">
      <c r="I142" s="7" t="s">
        <v>265</v>
      </c>
    </row>
    <row r="143" spans="9:9" ht="15.75" customHeight="1" x14ac:dyDescent="0.2">
      <c r="I143" s="7" t="s">
        <v>266</v>
      </c>
    </row>
    <row r="144" spans="9:9" ht="15.75" customHeight="1" x14ac:dyDescent="0.2">
      <c r="I144" s="7" t="s">
        <v>267</v>
      </c>
    </row>
    <row r="145" spans="9:9" ht="15.75" customHeight="1" x14ac:dyDescent="0.2">
      <c r="I145" s="7" t="s">
        <v>268</v>
      </c>
    </row>
    <row r="146" spans="9:9" ht="15.75" customHeight="1" x14ac:dyDescent="0.2">
      <c r="I146" s="7" t="s">
        <v>269</v>
      </c>
    </row>
    <row r="147" spans="9:9" ht="15.75" customHeight="1" x14ac:dyDescent="0.2">
      <c r="I147" s="7" t="s">
        <v>270</v>
      </c>
    </row>
    <row r="148" spans="9:9" ht="15.75" customHeight="1" x14ac:dyDescent="0.2">
      <c r="I148" s="7" t="s">
        <v>271</v>
      </c>
    </row>
    <row r="149" spans="9:9" ht="15.75" customHeight="1" x14ac:dyDescent="0.2">
      <c r="I149" s="7" t="s">
        <v>272</v>
      </c>
    </row>
    <row r="150" spans="9:9" ht="15.75" customHeight="1" x14ac:dyDescent="0.2">
      <c r="I150" s="7" t="s">
        <v>273</v>
      </c>
    </row>
    <row r="151" spans="9:9" ht="15.75" customHeight="1" x14ac:dyDescent="0.2">
      <c r="I151" s="7" t="s">
        <v>274</v>
      </c>
    </row>
    <row r="152" spans="9:9" ht="15.75" customHeight="1" x14ac:dyDescent="0.2">
      <c r="I152" s="7" t="s">
        <v>275</v>
      </c>
    </row>
    <row r="153" spans="9:9" ht="15.75" customHeight="1" x14ac:dyDescent="0.2">
      <c r="I153" s="7" t="s">
        <v>276</v>
      </c>
    </row>
    <row r="154" spans="9:9" ht="15.75" customHeight="1" x14ac:dyDescent="0.2">
      <c r="I154" s="7" t="s">
        <v>277</v>
      </c>
    </row>
    <row r="155" spans="9:9" ht="15.75" customHeight="1" x14ac:dyDescent="0.2">
      <c r="I155" s="7" t="s">
        <v>278</v>
      </c>
    </row>
    <row r="156" spans="9:9" ht="15.75" customHeight="1" x14ac:dyDescent="0.2">
      <c r="I156" s="7" t="s">
        <v>279</v>
      </c>
    </row>
    <row r="157" spans="9:9" ht="15.75" customHeight="1" x14ac:dyDescent="0.2">
      <c r="I157" s="7" t="s">
        <v>280</v>
      </c>
    </row>
    <row r="158" spans="9:9" ht="15.75" customHeight="1" x14ac:dyDescent="0.2">
      <c r="I158" s="7" t="s">
        <v>281</v>
      </c>
    </row>
    <row r="159" spans="9:9" ht="15.75" customHeight="1" x14ac:dyDescent="0.2">
      <c r="I159" s="7" t="s">
        <v>282</v>
      </c>
    </row>
    <row r="160" spans="9:9" ht="15.75" customHeight="1" x14ac:dyDescent="0.2">
      <c r="I160" s="7" t="s">
        <v>283</v>
      </c>
    </row>
    <row r="161" spans="9:9" ht="15.75" customHeight="1" x14ac:dyDescent="0.2">
      <c r="I161" s="7" t="s">
        <v>284</v>
      </c>
    </row>
    <row r="162" spans="9:9" ht="15.75" customHeight="1" x14ac:dyDescent="0.2">
      <c r="I162" s="7" t="s">
        <v>285</v>
      </c>
    </row>
    <row r="163" spans="9:9" ht="15.75" customHeight="1" x14ac:dyDescent="0.2">
      <c r="I163" s="7" t="s">
        <v>286</v>
      </c>
    </row>
    <row r="164" spans="9:9" ht="15.75" customHeight="1" x14ac:dyDescent="0.2">
      <c r="I164" s="7" t="s">
        <v>287</v>
      </c>
    </row>
    <row r="165" spans="9:9" ht="15.75" customHeight="1" x14ac:dyDescent="0.2">
      <c r="I165" s="7" t="s">
        <v>288</v>
      </c>
    </row>
    <row r="166" spans="9:9" ht="15.75" customHeight="1" x14ac:dyDescent="0.2">
      <c r="I166" s="7" t="s">
        <v>289</v>
      </c>
    </row>
    <row r="167" spans="9:9" ht="15.75" customHeight="1" x14ac:dyDescent="0.2">
      <c r="I167" s="7" t="s">
        <v>290</v>
      </c>
    </row>
    <row r="168" spans="9:9" ht="15.75" customHeight="1" x14ac:dyDescent="0.2">
      <c r="I168" s="7" t="s">
        <v>291</v>
      </c>
    </row>
    <row r="169" spans="9:9" ht="15.75" customHeight="1" x14ac:dyDescent="0.2">
      <c r="I169" s="7" t="s">
        <v>292</v>
      </c>
    </row>
    <row r="170" spans="9:9" ht="15.75" customHeight="1" x14ac:dyDescent="0.2">
      <c r="I170" s="7" t="s">
        <v>293</v>
      </c>
    </row>
    <row r="171" spans="9:9" ht="15.75" customHeight="1" x14ac:dyDescent="0.2">
      <c r="I171" s="7" t="s">
        <v>294</v>
      </c>
    </row>
    <row r="172" spans="9:9" ht="15.75" customHeight="1" x14ac:dyDescent="0.2">
      <c r="I172" s="7" t="s">
        <v>295</v>
      </c>
    </row>
    <row r="173" spans="9:9" ht="15.75" customHeight="1" x14ac:dyDescent="0.2">
      <c r="I173" s="7" t="s">
        <v>296</v>
      </c>
    </row>
    <row r="174" spans="9:9" ht="15.75" customHeight="1" x14ac:dyDescent="0.2">
      <c r="I174" s="7" t="s">
        <v>297</v>
      </c>
    </row>
    <row r="175" spans="9:9" ht="15.75" customHeight="1" x14ac:dyDescent="0.2">
      <c r="I175" s="7" t="s">
        <v>298</v>
      </c>
    </row>
    <row r="176" spans="9:9" ht="15.75" customHeight="1" x14ac:dyDescent="0.2">
      <c r="I176" s="7" t="s">
        <v>299</v>
      </c>
    </row>
    <row r="177" spans="9:9" ht="15.75" customHeight="1" x14ac:dyDescent="0.2">
      <c r="I177" s="7" t="s">
        <v>300</v>
      </c>
    </row>
    <row r="178" spans="9:9" ht="15.75" customHeight="1" x14ac:dyDescent="0.2">
      <c r="I178" s="7" t="s">
        <v>301</v>
      </c>
    </row>
    <row r="179" spans="9:9" ht="15.75" customHeight="1" x14ac:dyDescent="0.2">
      <c r="I179" s="7" t="s">
        <v>302</v>
      </c>
    </row>
    <row r="180" spans="9:9" ht="15.75" customHeight="1" x14ac:dyDescent="0.2">
      <c r="I180" s="7" t="s">
        <v>303</v>
      </c>
    </row>
    <row r="181" spans="9:9" ht="15.75" customHeight="1" x14ac:dyDescent="0.2">
      <c r="I181" s="7" t="s">
        <v>304</v>
      </c>
    </row>
    <row r="182" spans="9:9" ht="15.75" customHeight="1" x14ac:dyDescent="0.2">
      <c r="I182" s="7" t="s">
        <v>305</v>
      </c>
    </row>
    <row r="183" spans="9:9" ht="15.75" customHeight="1" x14ac:dyDescent="0.2">
      <c r="I183" s="7" t="s">
        <v>306</v>
      </c>
    </row>
    <row r="184" spans="9:9" ht="15.75" customHeight="1" x14ac:dyDescent="0.2">
      <c r="I184" s="7" t="s">
        <v>307</v>
      </c>
    </row>
    <row r="185" spans="9:9" ht="15.75" customHeight="1" x14ac:dyDescent="0.2">
      <c r="I185" s="7" t="s">
        <v>308</v>
      </c>
    </row>
    <row r="186" spans="9:9" ht="15.75" customHeight="1" x14ac:dyDescent="0.2">
      <c r="I186" s="7" t="s">
        <v>309</v>
      </c>
    </row>
    <row r="187" spans="9:9" ht="15.75" customHeight="1" x14ac:dyDescent="0.2">
      <c r="I187" s="7" t="s">
        <v>310</v>
      </c>
    </row>
    <row r="188" spans="9:9" ht="15.75" customHeight="1" x14ac:dyDescent="0.2">
      <c r="I188" s="7" t="s">
        <v>311</v>
      </c>
    </row>
    <row r="189" spans="9:9" ht="15.75" customHeight="1" x14ac:dyDescent="0.2">
      <c r="I189" s="7" t="s">
        <v>312</v>
      </c>
    </row>
    <row r="190" spans="9:9" ht="15.75" customHeight="1" x14ac:dyDescent="0.2">
      <c r="I190" s="7" t="s">
        <v>313</v>
      </c>
    </row>
    <row r="191" spans="9:9" ht="15.75" customHeight="1" x14ac:dyDescent="0.2">
      <c r="I191" s="7" t="s">
        <v>314</v>
      </c>
    </row>
    <row r="192" spans="9:9" ht="15.75" customHeight="1" x14ac:dyDescent="0.2">
      <c r="I192" s="7" t="s">
        <v>315</v>
      </c>
    </row>
    <row r="193" spans="9:9" ht="15.75" customHeight="1" x14ac:dyDescent="0.2">
      <c r="I193" s="7" t="s">
        <v>316</v>
      </c>
    </row>
    <row r="194" spans="9:9" ht="15.75" customHeight="1" x14ac:dyDescent="0.2">
      <c r="I194" s="7" t="s">
        <v>317</v>
      </c>
    </row>
    <row r="195" spans="9:9" ht="15.75" customHeight="1" x14ac:dyDescent="0.2">
      <c r="I195" s="7" t="s">
        <v>318</v>
      </c>
    </row>
    <row r="196" spans="9:9" ht="15.75" customHeight="1" x14ac:dyDescent="0.2">
      <c r="I196" s="7" t="s">
        <v>319</v>
      </c>
    </row>
    <row r="197" spans="9:9" ht="15.75" customHeight="1" x14ac:dyDescent="0.2">
      <c r="I197" s="7" t="s">
        <v>320</v>
      </c>
    </row>
    <row r="198" spans="9:9" ht="15.75" customHeight="1" x14ac:dyDescent="0.2">
      <c r="I198" s="7" t="s">
        <v>321</v>
      </c>
    </row>
    <row r="199" spans="9:9" ht="15.75" customHeight="1" x14ac:dyDescent="0.2">
      <c r="I199" s="7" t="s">
        <v>322</v>
      </c>
    </row>
    <row r="200" spans="9:9" ht="15.75" customHeight="1" x14ac:dyDescent="0.2">
      <c r="I200" s="7" t="s">
        <v>323</v>
      </c>
    </row>
    <row r="201" spans="9:9" ht="15.75" customHeight="1" x14ac:dyDescent="0.2">
      <c r="I201" s="7" t="s">
        <v>324</v>
      </c>
    </row>
    <row r="202" spans="9:9" ht="15.75" customHeight="1" x14ac:dyDescent="0.2">
      <c r="I202" s="7" t="s">
        <v>325</v>
      </c>
    </row>
    <row r="203" spans="9:9" ht="15.75" customHeight="1" x14ac:dyDescent="0.2">
      <c r="I203" s="7" t="s">
        <v>326</v>
      </c>
    </row>
    <row r="204" spans="9:9" ht="15.75" customHeight="1" x14ac:dyDescent="0.2">
      <c r="I204" s="7" t="s">
        <v>327</v>
      </c>
    </row>
    <row r="205" spans="9:9" ht="15.75" customHeight="1" x14ac:dyDescent="0.2">
      <c r="I205" s="7" t="s">
        <v>328</v>
      </c>
    </row>
    <row r="206" spans="9:9" ht="15.75" customHeight="1" x14ac:dyDescent="0.2">
      <c r="I206" s="7" t="s">
        <v>329</v>
      </c>
    </row>
    <row r="207" spans="9:9" ht="15.75" customHeight="1" x14ac:dyDescent="0.2">
      <c r="I207" s="7" t="s">
        <v>330</v>
      </c>
    </row>
    <row r="208" spans="9:9" ht="15.75" customHeight="1" x14ac:dyDescent="0.2">
      <c r="I208" s="7" t="s">
        <v>331</v>
      </c>
    </row>
    <row r="209" spans="9:9" ht="15.75" customHeight="1" x14ac:dyDescent="0.2">
      <c r="I209" s="7" t="s">
        <v>332</v>
      </c>
    </row>
    <row r="210" spans="9:9" ht="15.75" customHeight="1" x14ac:dyDescent="0.2">
      <c r="I210" s="7" t="s">
        <v>333</v>
      </c>
    </row>
    <row r="211" spans="9:9" ht="15.75" customHeight="1" x14ac:dyDescent="0.2">
      <c r="I211" s="7" t="s">
        <v>334</v>
      </c>
    </row>
    <row r="212" spans="9:9" ht="15.75" customHeight="1" x14ac:dyDescent="0.2">
      <c r="I212" s="7" t="s">
        <v>335</v>
      </c>
    </row>
    <row r="213" spans="9:9" ht="15.75" customHeight="1" x14ac:dyDescent="0.2">
      <c r="I213" s="7" t="s">
        <v>336</v>
      </c>
    </row>
    <row r="214" spans="9:9" ht="15.75" customHeight="1" x14ac:dyDescent="0.2">
      <c r="I214" s="7" t="s">
        <v>337</v>
      </c>
    </row>
    <row r="215" spans="9:9" ht="15.75" customHeight="1" x14ac:dyDescent="0.2">
      <c r="I215" s="7" t="s">
        <v>338</v>
      </c>
    </row>
    <row r="216" spans="9:9" ht="15.75" customHeight="1" x14ac:dyDescent="0.2">
      <c r="I216" s="7" t="s">
        <v>339</v>
      </c>
    </row>
    <row r="217" spans="9:9" ht="15.75" customHeight="1" x14ac:dyDescent="0.2">
      <c r="I217" s="7" t="s">
        <v>340</v>
      </c>
    </row>
    <row r="218" spans="9:9" ht="15.75" customHeight="1" x14ac:dyDescent="0.2">
      <c r="I218" s="7" t="s">
        <v>341</v>
      </c>
    </row>
    <row r="219" spans="9:9" ht="15.75" customHeight="1" x14ac:dyDescent="0.2">
      <c r="I219" s="7" t="s">
        <v>342</v>
      </c>
    </row>
    <row r="220" spans="9:9" ht="15.75" customHeight="1" x14ac:dyDescent="0.2">
      <c r="I220" s="7" t="s">
        <v>343</v>
      </c>
    </row>
    <row r="221" spans="9:9" ht="15.75" customHeight="1" x14ac:dyDescent="0.2">
      <c r="I221" s="7" t="s">
        <v>344</v>
      </c>
    </row>
    <row r="222" spans="9:9" ht="15.75" customHeight="1" x14ac:dyDescent="0.2">
      <c r="I222" s="7" t="s">
        <v>345</v>
      </c>
    </row>
    <row r="223" spans="9:9" ht="15.75" customHeight="1" x14ac:dyDescent="0.2">
      <c r="I223" s="7" t="s">
        <v>346</v>
      </c>
    </row>
    <row r="224" spans="9:9" ht="15.75" customHeight="1" x14ac:dyDescent="0.2">
      <c r="I224" s="7" t="s">
        <v>347</v>
      </c>
    </row>
    <row r="225" spans="9:9" ht="15.75" customHeight="1" x14ac:dyDescent="0.2">
      <c r="I225" s="7" t="s">
        <v>348</v>
      </c>
    </row>
    <row r="226" spans="9:9" ht="15.75" customHeight="1" x14ac:dyDescent="0.2">
      <c r="I226" s="7" t="s">
        <v>349</v>
      </c>
    </row>
    <row r="227" spans="9:9" ht="15.75" customHeight="1" x14ac:dyDescent="0.2">
      <c r="I227" s="7" t="s">
        <v>350</v>
      </c>
    </row>
    <row r="228" spans="9:9" ht="15.75" customHeight="1" x14ac:dyDescent="0.2">
      <c r="I228" s="7" t="s">
        <v>351</v>
      </c>
    </row>
    <row r="229" spans="9:9" ht="15.75" customHeight="1" x14ac:dyDescent="0.2">
      <c r="I229" s="7" t="s">
        <v>352</v>
      </c>
    </row>
    <row r="230" spans="9:9" ht="15.75" customHeight="1" x14ac:dyDescent="0.2">
      <c r="I230" s="7" t="s">
        <v>353</v>
      </c>
    </row>
    <row r="231" spans="9:9" ht="15.75" customHeight="1" x14ac:dyDescent="0.2">
      <c r="I231" s="7" t="s">
        <v>354</v>
      </c>
    </row>
    <row r="232" spans="9:9" ht="15.75" customHeight="1" x14ac:dyDescent="0.2">
      <c r="I232" s="7" t="s">
        <v>355</v>
      </c>
    </row>
    <row r="233" spans="9:9" ht="15.75" customHeight="1" x14ac:dyDescent="0.2">
      <c r="I233" s="7" t="s">
        <v>356</v>
      </c>
    </row>
    <row r="234" spans="9:9" ht="15.75" customHeight="1" x14ac:dyDescent="0.2">
      <c r="I234" s="7" t="s">
        <v>357</v>
      </c>
    </row>
    <row r="235" spans="9:9" ht="15.75" customHeight="1" x14ac:dyDescent="0.2">
      <c r="I235" s="7" t="s">
        <v>358</v>
      </c>
    </row>
    <row r="236" spans="9:9" ht="15.75" customHeight="1" x14ac:dyDescent="0.2">
      <c r="I236" s="7" t="s">
        <v>359</v>
      </c>
    </row>
    <row r="237" spans="9:9" ht="15.75" customHeight="1" x14ac:dyDescent="0.2">
      <c r="I237" s="7" t="s">
        <v>360</v>
      </c>
    </row>
    <row r="238" spans="9:9" ht="15.75" customHeight="1" x14ac:dyDescent="0.2">
      <c r="I238" s="7" t="s">
        <v>361</v>
      </c>
    </row>
    <row r="239" spans="9:9" ht="15.75" customHeight="1" x14ac:dyDescent="0.2">
      <c r="I239" s="7" t="s">
        <v>362</v>
      </c>
    </row>
    <row r="240" spans="9:9" ht="15.75" customHeight="1" x14ac:dyDescent="0.2">
      <c r="I240" s="7" t="s">
        <v>363</v>
      </c>
    </row>
    <row r="241" spans="9:9" ht="15.75" customHeight="1" x14ac:dyDescent="0.2">
      <c r="I241" s="7" t="s">
        <v>364</v>
      </c>
    </row>
    <row r="242" spans="9:9" ht="15.75" customHeight="1" x14ac:dyDescent="0.2">
      <c r="I242" s="7" t="s">
        <v>365</v>
      </c>
    </row>
    <row r="243" spans="9:9" ht="15.75" customHeight="1" x14ac:dyDescent="0.2"/>
    <row r="244" spans="9:9" ht="15.75" customHeight="1" x14ac:dyDescent="0.2"/>
    <row r="245" spans="9:9" ht="15.75" customHeight="1" x14ac:dyDescent="0.2"/>
    <row r="246" spans="9:9" ht="15.75" customHeight="1" x14ac:dyDescent="0.2"/>
    <row r="247" spans="9:9" ht="15.75" customHeight="1" x14ac:dyDescent="0.2"/>
    <row r="248" spans="9:9" ht="15.75" customHeight="1" x14ac:dyDescent="0.2"/>
    <row r="249" spans="9:9" ht="15.75" customHeight="1" x14ac:dyDescent="0.2"/>
    <row r="250" spans="9:9" ht="15.75" customHeight="1" x14ac:dyDescent="0.2"/>
    <row r="251" spans="9:9" ht="15.75" customHeight="1" x14ac:dyDescent="0.2"/>
    <row r="252" spans="9:9" ht="15.75" customHeight="1" x14ac:dyDescent="0.2"/>
    <row r="253" spans="9:9" ht="15.75" customHeight="1" x14ac:dyDescent="0.2"/>
    <row r="254" spans="9:9" ht="15.75" customHeight="1" x14ac:dyDescent="0.2"/>
    <row r="255" spans="9:9" ht="15.75" customHeight="1" x14ac:dyDescent="0.2"/>
    <row r="256" spans="9:9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gCSL4VWLhtCmAdtGJw4TZgO25LuhCdCOxWvpJaDNeFjrCZkZHilv+biyBTdmSC/dO0t19c+4XpgITjAH3Em9ZA==" saltValue="VrZBF2X14bvpR+ohHyey6A==" spinCount="100000" sheet="1" objects="1" scenarios="1"/>
  <pageMargins left="0.69930555555555596" right="0.69930555555555596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Kitöltési útmutató</vt:lpstr>
      <vt:lpstr>1. Nevezési összesítő</vt:lpstr>
      <vt:lpstr>2. Csapat összeállítás</vt:lpstr>
      <vt:lpstr>3. Kísérők</vt:lpstr>
      <vt:lpstr>Egyesületek</vt:lpstr>
      <vt:lpstr>Kategóriák</vt:lpstr>
      <vt:lpstr>Létszámok</vt:lpstr>
      <vt:lpstr>Életkor kategoriák</vt:lpstr>
      <vt:lpstr>Választéklista-sajat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László Tamás</dc:creator>
  <cp:lastModifiedBy>Tamás László</cp:lastModifiedBy>
  <dcterms:created xsi:type="dcterms:W3CDTF">2019-08-21T15:12:04Z</dcterms:created>
  <dcterms:modified xsi:type="dcterms:W3CDTF">2025-10-10T07:07:47Z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